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28300" activeTab="0"/>
  </bookViews>
  <sheets>
    <sheet name="Oppgjørsrapport Ordr" sheetId="1" r:id="rId1"/>
    <sheet name="Ark1" sheetId="2" r:id="rId2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<sst xmlns="http://schemas.openxmlformats.org/spreadsheetml/2006/main" count="57" uniqueCount="40">
  <si>
    <t>25 %</t>
  </si>
  <si>
    <t>Tips</t>
  </si>
  <si>
    <t>Fee</t>
  </si>
  <si>
    <t>Account</t>
  </si>
  <si>
    <t>Eat-in</t>
  </si>
  <si>
    <t>SUM</t>
  </si>
  <si>
    <t>Location ID:: 12345678</t>
  </si>
  <si>
    <t>Hamburger</t>
  </si>
  <si>
    <t>Irish Coffee</t>
  </si>
  <si>
    <t>Take-away</t>
  </si>
  <si>
    <t>Settlement report Ordr</t>
  </si>
  <si>
    <t>Company number: 12345678</t>
  </si>
  <si>
    <t xml:space="preserve">Customer: Saga Moo Restaurant </t>
  </si>
  <si>
    <t>Period: 20.08.2021 kl 06:00 - 21.08.2021 kl 06:00</t>
  </si>
  <si>
    <t>VAT</t>
  </si>
  <si>
    <t>Net</t>
  </si>
  <si>
    <t>Incl. VAT</t>
  </si>
  <si>
    <t>SUM REVENUE</t>
  </si>
  <si>
    <t>Payment provider cost</t>
  </si>
  <si>
    <t>Gross</t>
  </si>
  <si>
    <t>Refunds</t>
  </si>
  <si>
    <t>Sum Payout</t>
  </si>
  <si>
    <t>Dintero orders/fee incl. tips</t>
  </si>
  <si>
    <t>Vipps orders/fee incl. Tips</t>
  </si>
  <si>
    <t>Mobile card terminal before fees</t>
  </si>
  <si>
    <t>Total refunds</t>
  </si>
  <si>
    <t>Product</t>
  </si>
  <si>
    <t>Quantity</t>
  </si>
  <si>
    <t>Serving</t>
  </si>
  <si>
    <t>VAT rate</t>
  </si>
  <si>
    <t>Strawberry Smoothie</t>
  </si>
  <si>
    <t>Lasanga</t>
  </si>
  <si>
    <t>Coca Cola bottle</t>
  </si>
  <si>
    <t>Fish burger</t>
  </si>
  <si>
    <t>White Wine of the House</t>
  </si>
  <si>
    <t>Rib with extras</t>
  </si>
  <si>
    <t>Beer glass (0,5 l)</t>
  </si>
  <si>
    <t>Apple Pie with Ice Cream</t>
  </si>
  <si>
    <t>Beer bottle (0,33 l)</t>
  </si>
  <si>
    <t>Mango Smoothie</t>
  </si>
</sst>
</file>

<file path=xl/styles.xml><?xml version="1.0" encoding="utf-8"?>
<styleSheet xmlns="http://schemas.openxmlformats.org/spreadsheetml/2006/main">
  <numFmts count="23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##0.00"/>
    <numFmt numFmtId="173" formatCode="yyyy\-mm\-dd"/>
    <numFmt numFmtId="174" formatCode="[$-414]dddd\ d\.\ mmmm\ yyyy"/>
    <numFmt numFmtId="175" formatCode="&quot;Ja&quot;;&quot;Ja&quot;;&quot;Nei&quot;"/>
    <numFmt numFmtId="176" formatCode="&quot;Sann&quot;;&quot;Sann&quot;;&quot;Usann&quot;"/>
    <numFmt numFmtId="177" formatCode="&quot;På&quot;;&quot;På&quot;;&quot;Av&quot;"/>
    <numFmt numFmtId="178" formatCode="[$€-2]\ ###,000_);[Red]\([$€-2]\ ###,000\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u val="single"/>
      <sz val="10"/>
      <color indexed="25"/>
      <name val="Arial"/>
      <family val="2"/>
    </font>
    <font>
      <b/>
      <sz val="12"/>
      <color indexed="52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u val="single"/>
      <sz val="10"/>
      <color indexed="30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u val="single"/>
      <sz val="10"/>
      <color theme="11"/>
      <name val="Arial"/>
      <family val="2"/>
    </font>
    <font>
      <b/>
      <sz val="12"/>
      <color rgb="FFFA7D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9C57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171" fontId="0" fillId="0" borderId="0" applyFont="0" applyFill="0" applyBorder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9" fontId="0" fillId="0" borderId="0" applyFont="0" applyFill="0" applyBorder="0" applyAlignment="0" applyProtection="0"/>
    <xf numFmtId="0" fontId="38" fillId="20" borderId="9" applyNumberFormat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172" fontId="0" fillId="0" borderId="0" xfId="0" applyNumberFormat="1" applyAlignment="1">
      <alignment horizontal="right"/>
    </xf>
    <xf numFmtId="172" fontId="1" fillId="0" borderId="0" xfId="0" applyNumberFormat="1" applyFont="1" applyAlignment="1">
      <alignment horizontal="right"/>
    </xf>
    <xf numFmtId="172" fontId="1" fillId="33" borderId="0" xfId="0" applyNumberFormat="1" applyFont="1" applyFill="1" applyAlignment="1">
      <alignment horizontal="right"/>
    </xf>
    <xf numFmtId="9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9" fontId="0" fillId="0" borderId="0" xfId="49" applyFont="1" applyAlignment="1">
      <alignment horizontal="left"/>
    </xf>
    <xf numFmtId="2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72" fontId="1" fillId="34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2">
      <selection activeCell="A32" sqref="A32"/>
    </sheetView>
  </sheetViews>
  <sheetFormatPr defaultColWidth="8.8515625" defaultRowHeight="12.75"/>
  <cols>
    <col min="1" max="1" width="50.00390625" style="0" customWidth="1"/>
    <col min="2" max="4" width="8.8515625" style="0" customWidth="1"/>
    <col min="5" max="7" width="12.00390625" style="0" customWidth="1"/>
    <col min="8" max="8" width="10.140625" style="0" bestFit="1" customWidth="1"/>
  </cols>
  <sheetData>
    <row r="1" spans="1:7" ht="15.75">
      <c r="A1" s="11" t="s">
        <v>10</v>
      </c>
      <c r="B1" s="11"/>
      <c r="C1" s="11"/>
      <c r="D1" s="11"/>
      <c r="E1" s="11"/>
      <c r="F1" s="11"/>
      <c r="G1" s="11"/>
    </row>
    <row r="2" spans="1:7" ht="12.75">
      <c r="A2" s="12" t="s">
        <v>6</v>
      </c>
      <c r="B2" s="13"/>
      <c r="C2" s="13"/>
      <c r="D2" s="13"/>
      <c r="E2" s="13"/>
      <c r="F2" s="13"/>
      <c r="G2" s="13"/>
    </row>
    <row r="3" spans="1:7" ht="12.75">
      <c r="A3" s="12" t="s">
        <v>11</v>
      </c>
      <c r="B3" s="13"/>
      <c r="C3" s="13"/>
      <c r="D3" s="13"/>
      <c r="E3" s="13"/>
      <c r="F3" s="13"/>
      <c r="G3" s="13"/>
    </row>
    <row r="5" spans="1:7" ht="12.75">
      <c r="A5" s="12" t="s">
        <v>12</v>
      </c>
      <c r="B5" s="13"/>
      <c r="C5" s="13"/>
      <c r="D5" s="13"/>
      <c r="E5" s="13"/>
      <c r="F5" s="13"/>
      <c r="G5" s="13"/>
    </row>
    <row r="6" spans="1:7" ht="12.75">
      <c r="A6" s="12" t="s">
        <v>13</v>
      </c>
      <c r="B6" s="13"/>
      <c r="C6" s="13"/>
      <c r="D6" s="13"/>
      <c r="E6" s="13"/>
      <c r="F6" s="13"/>
      <c r="G6" s="13"/>
    </row>
    <row r="8" spans="1:7" ht="12.75">
      <c r="A8" s="6" t="s">
        <v>14</v>
      </c>
      <c r="E8" s="6" t="s">
        <v>15</v>
      </c>
      <c r="F8" s="6" t="s">
        <v>14</v>
      </c>
      <c r="G8" s="6" t="s">
        <v>16</v>
      </c>
    </row>
    <row r="9" spans="1:10" ht="12.75">
      <c r="A9" s="5">
        <v>0.15</v>
      </c>
      <c r="E9" s="2">
        <f>_xlfn.SUMIFS(F23:F35,E23:E35,0.15)</f>
        <v>3314.7826086956525</v>
      </c>
      <c r="F9" s="2">
        <f>E9*0.15</f>
        <v>497.21739130434787</v>
      </c>
      <c r="G9" s="2">
        <f>E9+F9</f>
        <v>3812.0000000000005</v>
      </c>
      <c r="J9" s="2"/>
    </row>
    <row r="10" spans="1:10" ht="12.75">
      <c r="A10" t="s">
        <v>0</v>
      </c>
      <c r="E10" s="2">
        <f>_xlfn.SUMIFS(F23:F35,E23:E35,0.25)</f>
        <v>108043.2</v>
      </c>
      <c r="F10" s="2">
        <f>E10*0.25</f>
        <v>27010.8</v>
      </c>
      <c r="G10" s="2">
        <f>E10+F10</f>
        <v>135054</v>
      </c>
      <c r="J10" s="8"/>
    </row>
    <row r="11" spans="1:7" ht="12.75">
      <c r="A11" t="s">
        <v>1</v>
      </c>
      <c r="E11" s="2">
        <v>1286</v>
      </c>
      <c r="F11" s="2">
        <v>0</v>
      </c>
      <c r="G11" s="2">
        <v>1286</v>
      </c>
    </row>
    <row r="12" spans="1:7" ht="12.75">
      <c r="A12" s="1" t="s">
        <v>17</v>
      </c>
      <c r="E12" s="3">
        <f>E9+E10+E11</f>
        <v>112643.98260869565</v>
      </c>
      <c r="F12" s="3">
        <f>F9+F10+F11</f>
        <v>27508.017391304347</v>
      </c>
      <c r="G12" s="3">
        <f>G9+G10+G11</f>
        <v>140152</v>
      </c>
    </row>
    <row r="14" spans="1:8" ht="12.75">
      <c r="A14" s="1" t="s">
        <v>18</v>
      </c>
      <c r="E14" s="9" t="s">
        <v>19</v>
      </c>
      <c r="F14" s="9" t="s">
        <v>20</v>
      </c>
      <c r="G14" s="9" t="s">
        <v>2</v>
      </c>
      <c r="H14" s="9" t="s">
        <v>15</v>
      </c>
    </row>
    <row r="15" spans="1:8" ht="12.75">
      <c r="A15" s="6" t="s">
        <v>22</v>
      </c>
      <c r="E15" s="2">
        <f>G12*0.2</f>
        <v>28030.4</v>
      </c>
      <c r="G15" s="2">
        <f>E15*-0.0125</f>
        <v>-350.38000000000005</v>
      </c>
      <c r="H15" s="2">
        <f>E15+G15</f>
        <v>27680.02</v>
      </c>
    </row>
    <row r="16" spans="1:8" ht="12.75">
      <c r="A16" s="6" t="s">
        <v>23</v>
      </c>
      <c r="E16" s="2">
        <f>G12*0.5</f>
        <v>70076</v>
      </c>
      <c r="G16" s="2">
        <f>E16*-0.01</f>
        <v>-700.76</v>
      </c>
      <c r="H16" s="2">
        <f>E16+G16</f>
        <v>69375.24</v>
      </c>
    </row>
    <row r="17" spans="1:8" ht="12.75">
      <c r="A17" s="1" t="s">
        <v>21</v>
      </c>
      <c r="E17" s="3">
        <f>E15+E16</f>
        <v>98106.4</v>
      </c>
      <c r="F17" s="3">
        <v>0</v>
      </c>
      <c r="G17" s="3">
        <f>G15+G16</f>
        <v>-1051.14</v>
      </c>
      <c r="H17" s="4">
        <f>E17+G17</f>
        <v>97055.26</v>
      </c>
    </row>
    <row r="18" spans="1:8" ht="12.75">
      <c r="A18" s="6" t="s">
        <v>24</v>
      </c>
      <c r="E18" s="2">
        <f>G12*0.3</f>
        <v>42045.6</v>
      </c>
      <c r="H18" s="2">
        <f>E18</f>
        <v>42045.6</v>
      </c>
    </row>
    <row r="19" spans="1:8" ht="12.75">
      <c r="A19" s="1" t="s">
        <v>25</v>
      </c>
      <c r="F19" s="3">
        <v>0</v>
      </c>
      <c r="H19" s="2"/>
    </row>
    <row r="22" spans="1:8" ht="12.75">
      <c r="A22" s="1" t="s">
        <v>26</v>
      </c>
      <c r="B22" s="1" t="s">
        <v>3</v>
      </c>
      <c r="C22" s="1" t="s">
        <v>27</v>
      </c>
      <c r="D22" s="1" t="s">
        <v>28</v>
      </c>
      <c r="E22" s="1" t="s">
        <v>29</v>
      </c>
      <c r="F22" s="9" t="s">
        <v>15</v>
      </c>
      <c r="G22" s="9" t="s">
        <v>14</v>
      </c>
      <c r="H22" s="9" t="s">
        <v>19</v>
      </c>
    </row>
    <row r="23" spans="1:8" ht="12.75">
      <c r="A23" s="6" t="s">
        <v>30</v>
      </c>
      <c r="B23">
        <v>3004</v>
      </c>
      <c r="C23">
        <v>87</v>
      </c>
      <c r="D23" t="s">
        <v>4</v>
      </c>
      <c r="E23" s="7">
        <v>0.25</v>
      </c>
      <c r="F23" s="2">
        <f>H23-G23</f>
        <v>7633.6</v>
      </c>
      <c r="G23" s="2">
        <f>H23-(H23/1.25)</f>
        <v>1908.3999999999996</v>
      </c>
      <c r="H23" s="2">
        <v>9542</v>
      </c>
    </row>
    <row r="24" spans="1:8" ht="12.75">
      <c r="A24" s="6" t="s">
        <v>31</v>
      </c>
      <c r="B24">
        <v>3001</v>
      </c>
      <c r="C24">
        <v>12</v>
      </c>
      <c r="D24" t="s">
        <v>9</v>
      </c>
      <c r="E24" s="7">
        <v>0.15</v>
      </c>
      <c r="F24" s="2">
        <f aca="true" t="shared" si="0" ref="F24:F35">H24-G24</f>
        <v>3314.7826086956525</v>
      </c>
      <c r="G24" s="2">
        <f>H24-(H24/1.15)</f>
        <v>497.21739130434753</v>
      </c>
      <c r="H24" s="2">
        <v>3812</v>
      </c>
    </row>
    <row r="25" spans="1:8" ht="12.75">
      <c r="A25" s="6" t="s">
        <v>31</v>
      </c>
      <c r="B25">
        <v>3002</v>
      </c>
      <c r="C25">
        <v>102</v>
      </c>
      <c r="D25" t="s">
        <v>4</v>
      </c>
      <c r="E25" s="7">
        <v>0.25</v>
      </c>
      <c r="F25" s="2">
        <f t="shared" si="0"/>
        <v>24862.4</v>
      </c>
      <c r="G25" s="2">
        <f aca="true" t="shared" si="1" ref="G25:G35">H25-(H25/1.25)</f>
        <v>6215.5999999999985</v>
      </c>
      <c r="H25" s="2">
        <v>31078</v>
      </c>
    </row>
    <row r="26" spans="1:8" ht="12.75">
      <c r="A26" s="6" t="s">
        <v>7</v>
      </c>
      <c r="B26">
        <v>3001</v>
      </c>
      <c r="C26">
        <v>87</v>
      </c>
      <c r="D26" t="s">
        <v>4</v>
      </c>
      <c r="E26" s="7">
        <v>0.25</v>
      </c>
      <c r="F26" s="2">
        <f t="shared" si="0"/>
        <v>17943.2</v>
      </c>
      <c r="G26" s="2">
        <f t="shared" si="1"/>
        <v>4485.799999999999</v>
      </c>
      <c r="H26" s="2">
        <v>22429</v>
      </c>
    </row>
    <row r="27" spans="1:8" ht="12.75">
      <c r="A27" s="6" t="s">
        <v>32</v>
      </c>
      <c r="B27">
        <v>3005</v>
      </c>
      <c r="C27">
        <v>39</v>
      </c>
      <c r="D27" t="s">
        <v>4</v>
      </c>
      <c r="E27" s="7">
        <v>0.25</v>
      </c>
      <c r="F27" s="2">
        <f t="shared" si="0"/>
        <v>1842.4</v>
      </c>
      <c r="G27" s="2">
        <f t="shared" si="1"/>
        <v>460.5999999999999</v>
      </c>
      <c r="H27" s="2">
        <v>2303</v>
      </c>
    </row>
    <row r="28" spans="1:8" ht="12.75">
      <c r="A28" s="6" t="s">
        <v>33</v>
      </c>
      <c r="B28">
        <v>3001</v>
      </c>
      <c r="C28">
        <v>35</v>
      </c>
      <c r="D28" t="s">
        <v>4</v>
      </c>
      <c r="E28" s="7">
        <v>0.25</v>
      </c>
      <c r="F28" s="2">
        <f t="shared" si="0"/>
        <v>7218.4</v>
      </c>
      <c r="G28" s="2">
        <f t="shared" si="1"/>
        <v>1804.6000000000004</v>
      </c>
      <c r="H28" s="2">
        <v>9023</v>
      </c>
    </row>
    <row r="29" spans="1:8" ht="12.75">
      <c r="A29" s="6" t="s">
        <v>34</v>
      </c>
      <c r="B29">
        <v>3006</v>
      </c>
      <c r="C29">
        <v>46</v>
      </c>
      <c r="D29" t="s">
        <v>4</v>
      </c>
      <c r="E29" s="7">
        <v>0.25</v>
      </c>
      <c r="F29" s="2">
        <f t="shared" si="0"/>
        <v>5208.8</v>
      </c>
      <c r="G29" s="2">
        <f t="shared" si="1"/>
        <v>1302.1999999999998</v>
      </c>
      <c r="H29" s="2">
        <v>6511</v>
      </c>
    </row>
    <row r="30" spans="1:8" ht="12.75">
      <c r="A30" s="6" t="s">
        <v>35</v>
      </c>
      <c r="B30">
        <v>3001</v>
      </c>
      <c r="C30">
        <v>70</v>
      </c>
      <c r="D30" t="s">
        <v>4</v>
      </c>
      <c r="E30" s="7">
        <v>0.25</v>
      </c>
      <c r="F30" s="2">
        <f t="shared" si="0"/>
        <v>19687.2</v>
      </c>
      <c r="G30" s="2">
        <f t="shared" si="1"/>
        <v>4921.799999999999</v>
      </c>
      <c r="H30" s="2">
        <v>24609</v>
      </c>
    </row>
    <row r="31" spans="1:8" ht="12.75">
      <c r="A31" s="6" t="s">
        <v>36</v>
      </c>
      <c r="B31">
        <v>3007</v>
      </c>
      <c r="C31">
        <v>124</v>
      </c>
      <c r="D31" t="s">
        <v>4</v>
      </c>
      <c r="E31" s="7">
        <v>0.25</v>
      </c>
      <c r="F31" s="2">
        <f t="shared" si="0"/>
        <v>9764.8</v>
      </c>
      <c r="G31" s="2">
        <f t="shared" si="1"/>
        <v>2441.2000000000007</v>
      </c>
      <c r="H31" s="2">
        <v>12206</v>
      </c>
    </row>
    <row r="32" spans="1:8" ht="12.75">
      <c r="A32" s="6" t="s">
        <v>37</v>
      </c>
      <c r="B32">
        <v>3003</v>
      </c>
      <c r="C32">
        <v>34</v>
      </c>
      <c r="D32" t="s">
        <v>4</v>
      </c>
      <c r="E32" s="7">
        <v>0.25</v>
      </c>
      <c r="F32" s="2">
        <f t="shared" si="0"/>
        <v>3442.4</v>
      </c>
      <c r="G32" s="2">
        <f t="shared" si="1"/>
        <v>860.5999999999999</v>
      </c>
      <c r="H32" s="2">
        <v>4303</v>
      </c>
    </row>
    <row r="33" spans="1:8" ht="12.75">
      <c r="A33" s="6" t="s">
        <v>38</v>
      </c>
      <c r="B33">
        <v>3007</v>
      </c>
      <c r="C33">
        <v>90</v>
      </c>
      <c r="D33" t="s">
        <v>4</v>
      </c>
      <c r="E33" s="7">
        <v>0.25</v>
      </c>
      <c r="F33" s="2">
        <f t="shared" si="0"/>
        <v>6682.4</v>
      </c>
      <c r="G33" s="2">
        <f t="shared" si="1"/>
        <v>1670.6000000000004</v>
      </c>
      <c r="H33" s="2">
        <v>8353</v>
      </c>
    </row>
    <row r="34" spans="1:8" ht="12.75">
      <c r="A34" s="6" t="s">
        <v>8</v>
      </c>
      <c r="B34">
        <v>3008</v>
      </c>
      <c r="C34">
        <v>4</v>
      </c>
      <c r="D34" t="s">
        <v>4</v>
      </c>
      <c r="E34" s="7">
        <v>0.25</v>
      </c>
      <c r="F34" s="2">
        <f t="shared" si="0"/>
        <v>416.8</v>
      </c>
      <c r="G34" s="2">
        <f t="shared" si="1"/>
        <v>104.19999999999999</v>
      </c>
      <c r="H34" s="2">
        <v>521</v>
      </c>
    </row>
    <row r="35" spans="1:8" ht="12.75">
      <c r="A35" s="6" t="s">
        <v>39</v>
      </c>
      <c r="B35">
        <v>3004</v>
      </c>
      <c r="C35">
        <v>45</v>
      </c>
      <c r="D35" t="s">
        <v>4</v>
      </c>
      <c r="E35" s="7">
        <v>0.25</v>
      </c>
      <c r="F35" s="2">
        <f t="shared" si="0"/>
        <v>3340.8</v>
      </c>
      <c r="G35" s="2">
        <f t="shared" si="1"/>
        <v>835.1999999999998</v>
      </c>
      <c r="H35" s="2">
        <v>4176</v>
      </c>
    </row>
    <row r="36" spans="1:8" ht="12.75">
      <c r="A36" s="1" t="s">
        <v>5</v>
      </c>
      <c r="F36" s="10">
        <f>SUM(F23:F35)</f>
        <v>111357.98260869566</v>
      </c>
      <c r="G36" s="10">
        <f>SUM(G23:G35)</f>
        <v>27508.017391304347</v>
      </c>
      <c r="H36" s="10">
        <f>SUM(H23:H35)</f>
        <v>138866</v>
      </c>
    </row>
  </sheetData>
  <sheetProtection/>
  <mergeCells count="5">
    <mergeCell ref="A1:G1"/>
    <mergeCell ref="A2:G2"/>
    <mergeCell ref="A3:G3"/>
    <mergeCell ref="A5:G5"/>
    <mergeCell ref="A6:G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10.8515625" defaultRowHeight="12.75"/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2021-09-09T08:02:18Z</dcterms:created>
  <dcterms:modified xsi:type="dcterms:W3CDTF">2021-09-17T09:17:29Z</dcterms:modified>
  <cp:category/>
  <cp:version/>
  <cp:contentType/>
  <cp:contentStatus/>
</cp:coreProperties>
</file>