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bwfp\userdir$\CSaunders\PLANS\Website Update\"/>
    </mc:Choice>
  </mc:AlternateContent>
  <xr:revisionPtr revIDLastSave="0" documentId="13_ncr:1_{96E39296-ABA0-487E-B68B-1A1BFFF690C9}" xr6:coauthVersionLast="47" xr6:coauthVersionMax="47" xr10:uidLastSave="{00000000-0000-0000-0000-000000000000}"/>
  <bookViews>
    <workbookView xWindow="28680" yWindow="-120" windowWidth="29040" windowHeight="16440" tabRatio="840" firstSheet="2" activeTab="2" xr2:uid="{00000000-000D-0000-FFFF-FFFF00000000}"/>
  </bookViews>
  <sheets>
    <sheet name="Introduction" sheetId="13" r:id="rId1"/>
    <sheet name="Quote Summary" sheetId="3" r:id="rId2"/>
    <sheet name="Design and Application fees" sheetId="4" r:id="rId3"/>
    <sheet name="Non Physical Connection Charges" sheetId="5" r:id="rId4"/>
    <sheet name="Mains and Services" sheetId="2" r:id="rId5"/>
    <sheet name="Diversions" sheetId="6" r:id="rId6"/>
    <sheet name="Traffic Man Costs and Permits" sheetId="8" r:id="rId7"/>
    <sheet name="Land Entry " sheetId="10" r:id="rId8"/>
    <sheet name="Exceptional Items" sheetId="11"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5" l="1"/>
  <c r="C12" i="5" s="1"/>
  <c r="D21" i="4" l="1"/>
  <c r="E185" i="2" l="1"/>
  <c r="G185" i="2" s="1"/>
  <c r="G186" i="2" s="1"/>
  <c r="G179" i="2"/>
  <c r="G178" i="2"/>
  <c r="G180" i="2" s="1"/>
  <c r="G172" i="2"/>
  <c r="G171" i="2"/>
  <c r="G170" i="2"/>
  <c r="G165" i="2"/>
  <c r="G159" i="2"/>
  <c r="G158" i="2"/>
  <c r="G157" i="2"/>
  <c r="G156" i="2"/>
  <c r="G155" i="2"/>
  <c r="G154" i="2"/>
  <c r="G153" i="2"/>
  <c r="G152" i="2"/>
  <c r="G151" i="2"/>
  <c r="G150" i="2"/>
  <c r="G149" i="2"/>
  <c r="G148" i="2"/>
  <c r="G147" i="2"/>
  <c r="G146" i="2"/>
  <c r="G145" i="2"/>
  <c r="G144" i="2"/>
  <c r="G143" i="2"/>
  <c r="G142" i="2"/>
  <c r="G141" i="2"/>
  <c r="G140" i="2"/>
  <c r="G139" i="2"/>
  <c r="G138" i="2"/>
  <c r="G137" i="2"/>
  <c r="G136" i="2"/>
  <c r="G135" i="2"/>
  <c r="G134" i="2"/>
  <c r="G133" i="2"/>
  <c r="G132" i="2"/>
  <c r="G131" i="2"/>
  <c r="G130" i="2"/>
  <c r="G129" i="2"/>
  <c r="G128" i="2"/>
  <c r="G127" i="2"/>
  <c r="G126" i="2"/>
  <c r="G125" i="2"/>
  <c r="G124" i="2"/>
  <c r="G123" i="2"/>
  <c r="G122" i="2"/>
  <c r="G121" i="2"/>
  <c r="G120" i="2"/>
  <c r="G119" i="2"/>
  <c r="G118" i="2"/>
  <c r="G117" i="2"/>
  <c r="G116" i="2"/>
  <c r="G115" i="2"/>
  <c r="G114" i="2"/>
  <c r="G113" i="2"/>
  <c r="G112" i="2"/>
  <c r="G111" i="2"/>
  <c r="G110" i="2"/>
  <c r="G109" i="2"/>
  <c r="G108" i="2"/>
  <c r="G107" i="2"/>
  <c r="G106" i="2"/>
  <c r="G105" i="2"/>
  <c r="G104" i="2"/>
  <c r="G103" i="2"/>
  <c r="G102" i="2"/>
  <c r="G101" i="2"/>
  <c r="G100" i="2"/>
  <c r="G99" i="2"/>
  <c r="G98" i="2"/>
  <c r="G97" i="2"/>
  <c r="G96" i="2"/>
  <c r="G95" i="2"/>
  <c r="G94" i="2"/>
  <c r="G93" i="2"/>
  <c r="G92" i="2"/>
  <c r="G91" i="2"/>
  <c r="G90" i="2"/>
  <c r="G89" i="2"/>
  <c r="G88" i="2"/>
  <c r="G87" i="2"/>
  <c r="G86" i="2"/>
  <c r="G85" i="2"/>
  <c r="G84" i="2"/>
  <c r="G83" i="2"/>
  <c r="G82" i="2"/>
  <c r="G81"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41" i="2"/>
  <c r="G40" i="2"/>
  <c r="G39" i="2"/>
  <c r="G38" i="2"/>
  <c r="G37" i="2"/>
  <c r="G36" i="2"/>
  <c r="G35" i="2"/>
  <c r="G34" i="2"/>
  <c r="G33" i="2"/>
  <c r="B21" i="3" l="1"/>
  <c r="G160" i="2"/>
  <c r="G27" i="2"/>
  <c r="G26" i="2"/>
  <c r="G25" i="2"/>
  <c r="G24" i="2"/>
  <c r="G23" i="2"/>
  <c r="G22" i="2"/>
  <c r="G21" i="2"/>
  <c r="G20" i="2"/>
  <c r="G17" i="2"/>
  <c r="G16" i="2"/>
  <c r="G15" i="2"/>
  <c r="G14" i="2"/>
  <c r="G13" i="2"/>
  <c r="G12" i="2"/>
  <c r="G10" i="2"/>
  <c r="G9" i="2"/>
  <c r="F9" i="10" l="1"/>
  <c r="B8" i="3" l="1"/>
  <c r="C13" i="11" l="1"/>
  <c r="B29" i="3" s="1"/>
  <c r="F5" i="10"/>
  <c r="F6" i="10"/>
  <c r="F7" i="10"/>
  <c r="F8" i="10"/>
  <c r="F10" i="10"/>
  <c r="F4" i="10"/>
  <c r="F5" i="8"/>
  <c r="F6" i="8"/>
  <c r="F7" i="8"/>
  <c r="F8" i="8"/>
  <c r="F9" i="8"/>
  <c r="F10" i="8"/>
  <c r="F13" i="8"/>
  <c r="F14" i="8"/>
  <c r="F15" i="8"/>
  <c r="F16" i="8"/>
  <c r="F17" i="8"/>
  <c r="F18" i="8"/>
  <c r="F4" i="8"/>
  <c r="H6" i="6"/>
  <c r="H7" i="6"/>
  <c r="H5" i="6"/>
  <c r="F19" i="8" l="1"/>
  <c r="B25" i="3" s="1"/>
  <c r="F11" i="10"/>
  <c r="B27" i="3" s="1"/>
  <c r="B7" i="3"/>
  <c r="D23" i="4"/>
  <c r="G173" i="2"/>
  <c r="B19" i="3" s="1"/>
  <c r="G166" i="2"/>
  <c r="B17" i="3" s="1"/>
  <c r="H9" i="6"/>
  <c r="B23" i="3" s="1"/>
  <c r="B15" i="3"/>
  <c r="G19" i="2"/>
  <c r="D12" i="5"/>
  <c r="D11" i="5"/>
  <c r="D10" i="5"/>
  <c r="D14" i="5" l="1"/>
  <c r="B9" i="3" s="1"/>
  <c r="B11" i="3" s="1"/>
  <c r="B31" i="3" s="1"/>
  <c r="G18" i="2"/>
  <c r="G11" i="2"/>
  <c r="G8" i="2"/>
  <c r="G28" i="2" s="1"/>
  <c r="B13" i="3" l="1"/>
</calcChain>
</file>

<file path=xl/sharedStrings.xml><?xml version="1.0" encoding="utf-8"?>
<sst xmlns="http://schemas.openxmlformats.org/spreadsheetml/2006/main" count="896" uniqueCount="302">
  <si>
    <t>Bristol Water Developer  Services Quote Calculator</t>
  </si>
  <si>
    <t>Introduction</t>
  </si>
  <si>
    <t xml:space="preserve">This calculator allows for a quotation of calculation of the charges for a new development with the Bristol Water supply area. </t>
  </si>
  <si>
    <t>Our charges are set out in our Charging Arrangements for New Connection Services document, available at</t>
  </si>
  <si>
    <t>https://www.bristolwater.co.uk/hubfs/Statements/BW_Charging_Arrangement_New%20Connection_24-25.pdf</t>
  </si>
  <si>
    <t>All charges shown exclude VAT</t>
  </si>
  <si>
    <t>Please input the relevant quantities on each tab. Cells requiring an input are shown as yellow:</t>
  </si>
  <si>
    <t>The total quote can be seen on the "Quote Summary" tab.</t>
  </si>
  <si>
    <t xml:space="preserve">Further details on our charges can be found at </t>
  </si>
  <si>
    <t>https://www.bristolwater.co.uk/charges-regulations</t>
  </si>
  <si>
    <t>Contact Details:</t>
  </si>
  <si>
    <t>Developer enquiries</t>
  </si>
  <si>
    <t>All pre-development enquiries and mains applications from developers will be dealt with by our Developer Interface Team who will arrange for any required mains to be designed and priced, terms to be sent and the mains to be installed.</t>
  </si>
  <si>
    <t>Sharon Ranahan – Developer Interface Specialist</t>
  </si>
  <si>
    <t>Telephone: 0117 934 1224</t>
  </si>
  <si>
    <t>Email: developer.interface@bristolwater.co.uk</t>
  </si>
  <si>
    <t>Self-lay enquiries</t>
  </si>
  <si>
    <t>All enquiries from self-lay organisations and applications will be dealt with by our Development Services team who will produce or check the design of any required mains.  They will send out agreements and deal with the payments for any non-contestable work.  They will also deal with the asset value payments at the end of the job.</t>
  </si>
  <si>
    <t>Tim St John – Senior Project Manager, Development Services</t>
  </si>
  <si>
    <t>Telephone: 0117 9638277</t>
  </si>
  <si>
    <t>Email: development.services@bristolwater.co.uk</t>
  </si>
  <si>
    <t>Developer Services Quote Calculator</t>
  </si>
  <si>
    <t>Quote Summary</t>
  </si>
  <si>
    <t>Item</t>
  </si>
  <si>
    <t>£ (excluding VAT)</t>
  </si>
  <si>
    <t>Notes</t>
  </si>
  <si>
    <t>Administrative/Design Fees</t>
  </si>
  <si>
    <t>Design Administration Fee</t>
  </si>
  <si>
    <t>All applications attract Design Administration Fee which is refunded if scheme progresses within 12 months</t>
  </si>
  <si>
    <t>Design Fee</t>
  </si>
  <si>
    <t>Design fees are charged seperately to a Self Lay Provider where the self lay provider requests that a design is undertaken by Bristol Water.</t>
  </si>
  <si>
    <t>Non Physical Connection Charges (Self Laid Services only)</t>
  </si>
  <si>
    <t>These fees are levied on self lay providers as an administrative fee for processing self laid service connections undertaken by them and represents the amount of work that Bristol Water is required to do to process these connections. This charge is due once the connection has been made.</t>
  </si>
  <si>
    <t>Sub Total: Administrative/Design Fees</t>
  </si>
  <si>
    <t>Service Connection Charges (Contestable)</t>
  </si>
  <si>
    <t>Work that can be undertaken by SLP</t>
  </si>
  <si>
    <t>Providing a Public Main as a s41 Requisition (Contestable)</t>
  </si>
  <si>
    <t>Disconnection Charges (Non-contestable)</t>
  </si>
  <si>
    <t xml:space="preserve"> </t>
  </si>
  <si>
    <t>Infrastructure charges</t>
  </si>
  <si>
    <t>Income Offset</t>
  </si>
  <si>
    <t>Diversions</t>
  </si>
  <si>
    <t>Traffic Management Costs</t>
  </si>
  <si>
    <t>Traffic Management Costs from Schedule</t>
  </si>
  <si>
    <t>Land Entry</t>
  </si>
  <si>
    <t>Land Entry Cost from schedule</t>
  </si>
  <si>
    <t>Exceptional Items</t>
  </si>
  <si>
    <t>Total Quotation</t>
  </si>
  <si>
    <t>Design and Application Fees</t>
  </si>
  <si>
    <t>Mains Application Fees</t>
  </si>
  <si>
    <t>2024/25 charge excluding VAT</t>
  </si>
  <si>
    <t>Residential</t>
  </si>
  <si>
    <t>&lt;=50 houses</t>
  </si>
  <si>
    <t>51 - 300 houses</t>
  </si>
  <si>
    <t>&gt;301 houses</t>
  </si>
  <si>
    <t>Commercial</t>
  </si>
  <si>
    <t>&lt; 2 litres/sec</t>
  </si>
  <si>
    <t>2.1 - 5 litres/sec</t>
  </si>
  <si>
    <t>&gt;5.1 litres/sec</t>
  </si>
  <si>
    <t xml:space="preserve">Fees are charged on a sliding scale depending on development size. </t>
  </si>
  <si>
    <t>If a site is a combination of residential and commercial/industrial only a single fee is payable.  These fees are due at the time of application.</t>
  </si>
  <si>
    <t>Design fees apply to all applications that require a mains design.  The activity of design is contestable, and therefore SLP's will only be charged if they ask us to undertake the design activity.</t>
  </si>
  <si>
    <t>Charging Arrangements section</t>
  </si>
  <si>
    <t>Design Fees</t>
  </si>
  <si>
    <t>Select</t>
  </si>
  <si>
    <t>Charge £</t>
  </si>
  <si>
    <t xml:space="preserve">Mains Application fee </t>
  </si>
  <si>
    <t>Scale of development (select)</t>
  </si>
  <si>
    <t>Design Fee if applicable</t>
  </si>
  <si>
    <t>payable (y/n)</t>
  </si>
  <si>
    <t>Y</t>
  </si>
  <si>
    <t>Total</t>
  </si>
  <si>
    <t>N</t>
  </si>
  <si>
    <t>Non-Physical Connection Charges</t>
  </si>
  <si>
    <t xml:space="preserve">These fees are levied as an administrative fee for processing service connections undertaken and represents the amount of work that Bristol Water is required to do to process these connections.  This charge is due once the connection has been made.  It is a non-contestable activity because it reflects our cost of processing the connection request, registering the connection on our GIS system, invoicing for the activity and other new connection overhead activities for this stage of the new connection process.
We have introduced a flat fee for all connections based on consultation responses supporting our simplification of the charge.
</t>
  </si>
  <si>
    <t>Total number of connections</t>
  </si>
  <si>
    <t>Number of batches</t>
  </si>
  <si>
    <t>Number of connections</t>
  </si>
  <si>
    <t>Total £</t>
  </si>
  <si>
    <t>First Connection on site</t>
  </si>
  <si>
    <t>First Connection of a batch of connections</t>
  </si>
  <si>
    <t>Subsequent Connections in a batch</t>
  </si>
  <si>
    <t>Connection Charges</t>
  </si>
  <si>
    <t>Contestable work is work whereby an accredited Self Lay Provider can undertake the work</t>
  </si>
  <si>
    <t>Non Contestable work is work whereby the nature and risks associate with the work means Bristol Water will undertake the work,  this is identified in the Annual Contestable Sumary</t>
  </si>
  <si>
    <t>WIA ref</t>
  </si>
  <si>
    <t>Charging Arrangements Section</t>
  </si>
  <si>
    <t>Charge Item</t>
  </si>
  <si>
    <t>Charge Unit</t>
  </si>
  <si>
    <t>Quantity</t>
  </si>
  <si>
    <t>S45</t>
  </si>
  <si>
    <t>&lt;63mm Connection.Tapping only</t>
  </si>
  <si>
    <t>per connection</t>
  </si>
  <si>
    <t>The customer provides and fits a boundary box or wall mounted box and excavates and lays the service pipe and trace wire to a point 150mm above the main. The company exposes and taps the main and fits the meter. The customer then backfills and reinstates the surface as appropiate</t>
  </si>
  <si>
    <t xml:space="preserve">PURITON OR NOT? </t>
  </si>
  <si>
    <t>Additional Service in same trench (Max 6)</t>
  </si>
  <si>
    <t>Number</t>
  </si>
  <si>
    <t>Additional service pipes</t>
  </si>
  <si>
    <t>Additional Charge if wall mounted box not readily available</t>
  </si>
  <si>
    <t>&lt;63mm Connection via ferrule to main &amp; 1 linear metres of service pipe</t>
  </si>
  <si>
    <t>The customer provides and fits a boundary box or wall mounted box and excavates and lays the service pipe and trace wire to a point 150mm above the main. The company excavates to the main, lays the service pipe and trace wire, taps the main, backfills, reinstates and fits the meter</t>
  </si>
  <si>
    <t>Additional cost per metre of standard pipe</t>
  </si>
  <si>
    <t>per m</t>
  </si>
  <si>
    <t>Additional cost per metre of barrier pipe</t>
  </si>
  <si>
    <t>Additional cost per meter for each additional standard PE service in same trench</t>
  </si>
  <si>
    <t>25/32mm pipe</t>
  </si>
  <si>
    <t>Additional cost per meter for each additional adopted barrier pipe service in same trench</t>
  </si>
  <si>
    <t>&lt;63mm Connection via ferrule to main &amp; 1 linear metres of service pipe &amp; boundary box in road and reinstate</t>
  </si>
  <si>
    <t>Connection to main in adopted and other existing surfaced roads (Non contaminated land). The company excavates to the main, lays 2m of service pipe and trace wire, taps the main, provides and fits a boundary box, backfills, reinstates and fits the meter</t>
  </si>
  <si>
    <t>Connection to main in adopted and other existing surfaced roads (Contaminated land). The company excavates to the main, lays 2m of service pipe and trace wire, taps the main, provides and fits a boundary box, backfills, reinstates and fits the meter</t>
  </si>
  <si>
    <t>Each Additional Service in same trench (Max 6)</t>
  </si>
  <si>
    <t>Each Additional Service in same trench in contaminated land (Max 6)</t>
  </si>
  <si>
    <t>BW fits box and taps main in one excavation (surfaced road, footpath, verge)</t>
  </si>
  <si>
    <t>BW fits box and taps main in one excavation (private unsurfaced land)</t>
  </si>
  <si>
    <r>
      <t> Total</t>
    </r>
    <r>
      <rPr>
        <sz val="10"/>
        <color theme="0"/>
        <rFont val="Muli"/>
      </rPr>
      <t> </t>
    </r>
  </si>
  <si>
    <t>Charge</t>
  </si>
  <si>
    <t>S41</t>
  </si>
  <si>
    <t>Supply pipe where customer digs and reinstates the trench</t>
  </si>
  <si>
    <t>per metre</t>
  </si>
  <si>
    <t>63mm pipe</t>
  </si>
  <si>
    <t>Supply pipe where customer digs and reinstates the trench (contaminated land)</t>
  </si>
  <si>
    <t xml:space="preserve">Excavate, supply and lay in verge/ unmade ground/field  and reinstate </t>
  </si>
  <si>
    <t>Excavate, supply and lay in verge/ unmade ground/field and reinstate  (contaminated land)</t>
  </si>
  <si>
    <t>Excavate, supply and lay in unmade ground/development site  and reinstate</t>
  </si>
  <si>
    <t>Excavate, supply and lay in unmade ground/development site  and reinstate (Contaminated ground)</t>
  </si>
  <si>
    <t>Excavate, supply and lay in footpath and reinstate</t>
  </si>
  <si>
    <t>Excavate, supply and lay in footpath and reinstate  (contaminated land)</t>
  </si>
  <si>
    <t>Excavate, supply and lay in road (Type 3/4) and reinstate</t>
  </si>
  <si>
    <t>Excavate, supply and lay in road (Type 3/4) and reinstate  (contaminated land)</t>
  </si>
  <si>
    <t>90mm pipe</t>
  </si>
  <si>
    <t xml:space="preserve">Excavate, supply and lay in unmade ground/development site  and reinstate </t>
  </si>
  <si>
    <t xml:space="preserve">Excavate, supply and lay additional pipe in unmade ground/development site  and reinstate (Contaminated ground) </t>
  </si>
  <si>
    <t>Excavate, supply and lay additional pipe in footpath and reinstate  (contaminated land)</t>
  </si>
  <si>
    <t>125mm pipe</t>
  </si>
  <si>
    <t xml:space="preserve">Excavate, supply and lay additional pipe in verge/ unmade ground/field  and reinstate </t>
  </si>
  <si>
    <t>180mm pipe</t>
  </si>
  <si>
    <t xml:space="preserve">Excavate, supply and lay in unmade ground/development site  and reinstate (Contaminated ground) </t>
  </si>
  <si>
    <t>250mm pipe</t>
  </si>
  <si>
    <t>Excavate, supply and lay additional pipe in road (Type 3/4) and reinstate  (contaminated land)</t>
  </si>
  <si>
    <t>Thrust Blocks</t>
  </si>
  <si>
    <t>63mm/90mm</t>
  </si>
  <si>
    <t xml:space="preserve">125mm </t>
  </si>
  <si>
    <t xml:space="preserve">180mm  </t>
  </si>
  <si>
    <t xml:space="preserve">250mm  </t>
  </si>
  <si>
    <t>Existing Mains Connection - In Line - Customer Excavation</t>
  </si>
  <si>
    <t>Existing Mains Connection - In Line Unmade Ground</t>
  </si>
  <si>
    <t>125mm</t>
  </si>
  <si>
    <t>180mm</t>
  </si>
  <si>
    <t>250mm</t>
  </si>
  <si>
    <t>Existing Mains Connection cut out - Customer Excavation</t>
  </si>
  <si>
    <t>Existing Mains Connection cut out - Verge/Unmade Ground/Field</t>
  </si>
  <si>
    <t>Existing Mains Connection cut out - Footway Rigid</t>
  </si>
  <si>
    <t>Existing Mains Connection cut out - Type 3/4 Road</t>
  </si>
  <si>
    <t>Fittings - Customer Excavation</t>
  </si>
  <si>
    <t>Fitting</t>
  </si>
  <si>
    <t>Fittings - Verge/Unmade Ground/Field</t>
  </si>
  <si>
    <t>Fittings - Footway</t>
  </si>
  <si>
    <t>Fittings - Type 3/4 Road</t>
  </si>
  <si>
    <t xml:space="preserve">Pressure Test  </t>
  </si>
  <si>
    <t>Chlorination</t>
  </si>
  <si>
    <t>Sampling and Analysis</t>
  </si>
  <si>
    <t>where not carried out as part of chlorination per sample</t>
  </si>
  <si>
    <t>Trial Hole&lt;1m3 Verge/UnmadeGround/Field</t>
  </si>
  <si>
    <t>Trial Hole&lt;1m3 Footway</t>
  </si>
  <si>
    <t>Trial Hole&lt;1m3 Type 3/4 Road</t>
  </si>
  <si>
    <t>Trial Hole&gt;1m3 Verge/UnmadeGround/Field*</t>
  </si>
  <si>
    <t>per m3</t>
  </si>
  <si>
    <t>* Price is per cubic metre</t>
  </si>
  <si>
    <t>Trial Hole&gt;1m3 Footway*</t>
  </si>
  <si>
    <t>Trial Hole&gt;1m3 Type 3/4 Road*</t>
  </si>
  <si>
    <t>Excavating in Rock/Concrete</t>
  </si>
  <si>
    <t>Granular Fill E/O</t>
  </si>
  <si>
    <t>In Situ Grade C20 or C30 concrete</t>
  </si>
  <si>
    <t>Foam Concrete Grade C4</t>
  </si>
  <si>
    <t>E/O Coloured Tarmac</t>
  </si>
  <si>
    <t>m2</t>
  </si>
  <si>
    <t>E/O Anti Skid Surfacing</t>
  </si>
  <si>
    <t>Continous road marking lines</t>
  </si>
  <si>
    <t>Intermittent road marking lines</t>
  </si>
  <si>
    <t>Road marking letters and shapes</t>
  </si>
  <si>
    <t>Road Studs</t>
  </si>
  <si>
    <t>Re-Lay kerb</t>
  </si>
  <si>
    <t>Re-Lay edging</t>
  </si>
  <si>
    <t>Marker post and plate</t>
  </si>
  <si>
    <t>Reinstatement of land drains</t>
  </si>
  <si>
    <t>4.10</t>
  </si>
  <si>
    <t>Watercourse Crossing including reinstatement</t>
  </si>
  <si>
    <t>63/90 mm</t>
  </si>
  <si>
    <r>
      <t> </t>
    </r>
    <r>
      <rPr>
        <b/>
        <sz val="10"/>
        <color theme="0"/>
        <rFont val="Muli"/>
      </rPr>
      <t> Total</t>
    </r>
  </si>
  <si>
    <t>Payable when an existing supply is to be removed permanently ie when premises are demolished</t>
  </si>
  <si>
    <t>S62</t>
  </si>
  <si>
    <t>A fee of £748.26 may be incurred for lead or galvanised iron service pipe replacements up to 
1” diameter where the new connection and disconnection require separate excavations. In certain other situation, removal of apparatus may be charged for at cost._x000D_</t>
  </si>
  <si>
    <t xml:space="preserve"> Fixed fee</t>
  </si>
  <si>
    <t>Licence</t>
  </si>
  <si>
    <t>Infrastructure credits to account for relevant use within the last 5 years</t>
  </si>
  <si>
    <t>number of credits (see separate schedule)</t>
  </si>
  <si>
    <t>To be assessed on a case-by-case basis</t>
  </si>
  <si>
    <t>S146</t>
  </si>
  <si>
    <t>Standard Infrastructure charges due for the development (ie. single or zonal)</t>
  </si>
  <si>
    <t>Charge per dwelling</t>
  </si>
  <si>
    <t>Infrastructure Charges for domestic use in premises other than houses or flats with their own discrete water supplies (using the relevant multiplier or other appropriate means)</t>
  </si>
  <si>
    <t>Relevant multiplier</t>
  </si>
  <si>
    <t>For non-household domestic use the charge is based on loading units and the relevant multiplier of the standard charge. For each application with more than 24 loading units, the loading units are totalled to calculate the relevant multiplier of standard charges</t>
  </si>
  <si>
    <t>Memo Items (not included in the quotation total)</t>
  </si>
  <si>
    <t>Note:  These charges are stated at the quotation stage for clairty</t>
  </si>
  <si>
    <t>N/A</t>
  </si>
  <si>
    <t>Abortive Charges</t>
  </si>
  <si>
    <t>per unit</t>
  </si>
  <si>
    <t>Reinspection Fee</t>
  </si>
  <si>
    <t>per site visit</t>
  </si>
  <si>
    <t>Income Offset Payments</t>
  </si>
  <si>
    <t>Payment per dwelling</t>
  </si>
  <si>
    <t>Diverting a Public Asset (S185 Diversion) - Major or Minor Diversion</t>
  </si>
  <si>
    <t>Note:  The New Connections Rules confirm that the water company is only entitled to recover costs reasonably incurred as a result of providing the Diversion</t>
  </si>
  <si>
    <t>S185</t>
  </si>
  <si>
    <t>Mains Diversion design fee &lt;300m</t>
  </si>
  <si>
    <t>per application</t>
  </si>
  <si>
    <t>Application fee for the diversion of mains not exceeding 300mm.  Excludes VAT</t>
  </si>
  <si>
    <t>Mains Diversion design fee &gt;= 300m</t>
  </si>
  <si>
    <t>For mains bigger than 300mm diameter and determined on a case-by-case basis. Excludes VAT</t>
  </si>
  <si>
    <t>Excavate supply and lay 180mm pipe (per linear metre) (and reinstate where required) - in highway</t>
  </si>
  <si>
    <t>budget estimate per m</t>
  </si>
  <si>
    <t>Decommissioning redundant mains following a diversion (eg capping off)</t>
  </si>
  <si>
    <t xml:space="preserve">Bespoke arrangement.  </t>
  </si>
  <si>
    <t>Price on Application</t>
  </si>
  <si>
    <t>indicative estimate would be c£2000</t>
  </si>
  <si>
    <t>Traffic Management and Road Closure Costs</t>
  </si>
  <si>
    <t>Traffic Management – Item description</t>
  </si>
  <si>
    <t>Unit</t>
  </si>
  <si>
    <t>Costs</t>
  </si>
  <si>
    <t>Traffic lights - 2 Way system including power supply, cables etc.</t>
  </si>
  <si>
    <t>Day</t>
  </si>
  <si>
    <t>Traffic lights - 3 Way system including power supply, cables etc.</t>
  </si>
  <si>
    <t>Traffic lights - 4 Way system including power supply, cables etc.</t>
  </si>
  <si>
    <t>Traffic plan</t>
  </si>
  <si>
    <t>nr</t>
  </si>
  <si>
    <t>2 Man Stop and Go Team</t>
  </si>
  <si>
    <t xml:space="preserve">Lane closure - Up to 40mph 1 Day </t>
  </si>
  <si>
    <t>Lane closure - E/O Up to 40mph 1 Day - Additional Day</t>
  </si>
  <si>
    <t>Lane closure - Up to 50mph (using IPV) 1 Day</t>
  </si>
  <si>
    <t xml:space="preserve">Price On Application </t>
  </si>
  <si>
    <t>Lane closure - E/O up to 50mph 1 Day - Additional Day</t>
  </si>
  <si>
    <t>Road Closure Diversions - Advance warning notices- site specific, including installation and checking (per site) - Up to 20 signs, up to 1 week including maintenance check</t>
  </si>
  <si>
    <t>Week</t>
  </si>
  <si>
    <t>Road Closure Diversions - Advance warning notices- site specific, including installation and checking (per site) - Up to 20 signs, additional week including maintenance check</t>
  </si>
  <si>
    <t>Road Closure Diversions - Advance warning notices- site specific, including installation and checking (per site) - Up to 40 signs, up to 1 week including maintenance check</t>
  </si>
  <si>
    <t>Road Closure Diversions - Advance warning notices- site specific, including installation and checking (per site) - Up to 40 signs, additional week including maintenance check</t>
  </si>
  <si>
    <t>Road Closure Diversions - Advance warning notices- site specific, including installation and checking (per site) - Up to 60 signs, up to 1 week including maintenance check</t>
  </si>
  <si>
    <t>Road Closure Diversions - Advance warning notices- site specific, including installation and checking (per site) - Up to 60 signs, additional week including maintenance check</t>
  </si>
  <si>
    <t>Road Closure Fees payable to Local Authorities (not included within quote calculation)</t>
  </si>
  <si>
    <t xml:space="preserve">Bath &amp; North East Somerset Council </t>
  </si>
  <si>
    <t>Temporary Orders (up to 18 months) = minimum £1,486 including advertising</t>
  </si>
  <si>
    <t xml:space="preserve">Bristol City Council </t>
  </si>
  <si>
    <t>Temporary Traffic Regulation Order = £2,286</t>
  </si>
  <si>
    <t xml:space="preserve">(Plus £898 per additional street) </t>
  </si>
  <si>
    <t xml:space="preserve">Includes extra cost if legal/advertising cost amount to more. E.g. Large Road Closure. </t>
  </si>
  <si>
    <t xml:space="preserve">Somerset County Council </t>
  </si>
  <si>
    <t>Temporary Full Order (up to 18 months) = £1,375</t>
  </si>
  <si>
    <t>Emergency order &lt; 5 days = £495</t>
  </si>
  <si>
    <t xml:space="preserve">Cost includes administration and production of signing schedule and diversion route. </t>
  </si>
  <si>
    <t xml:space="preserve">For placing adverts in local paper. </t>
  </si>
  <si>
    <t xml:space="preserve">North Somerset Council </t>
  </si>
  <si>
    <t>Temporary Order (12 weeks notice) = £1,370</t>
  </si>
  <si>
    <t>Urgent Notice (5 day or 21 day maximum) = £2,470</t>
  </si>
  <si>
    <t xml:space="preserve">Cancellation fee = £250 + advertising costs </t>
  </si>
  <si>
    <t xml:space="preserve">South Gloucestershire Council </t>
  </si>
  <si>
    <t>Temporary Order (Up to 28 Days) = £2,300.70</t>
  </si>
  <si>
    <t>Temporary Order (Over 28 Days) = £3,834</t>
  </si>
  <si>
    <t>5 day notice = £304.40</t>
  </si>
  <si>
    <t xml:space="preserve">Wiltshire Council </t>
  </si>
  <si>
    <t>Temporary Traffic Order = £1,850</t>
  </si>
  <si>
    <t xml:space="preserve">Gloucestershire County Council </t>
  </si>
  <si>
    <t>Temporary Traffic Order = £1,320</t>
  </si>
  <si>
    <t>Include these costs below if :</t>
  </si>
  <si>
    <t xml:space="preserve">§ £300 for deferral of start date </t>
  </si>
  <si>
    <t xml:space="preserve">§ £300 for any extension to closure </t>
  </si>
  <si>
    <t xml:space="preserve">§ £175 per any additional road on same application </t>
  </si>
  <si>
    <t>In addition to road closure fees, all the Councils listed above implement Permit schemes under the Traffic Management Act by 1 April 2020. Developers will also pay the costs of us obtaining the Highways Permits, and any additional costs that arise where this is driven by developer requirements.</t>
  </si>
  <si>
    <t>Land Entry Typical Costs</t>
  </si>
  <si>
    <t>Land Entry – Item description</t>
  </si>
  <si>
    <t>Cost</t>
  </si>
  <si>
    <t xml:space="preserve">Topsoil Strip including store and reseed </t>
  </si>
  <si>
    <t>Temporary Stockproof Fencing</t>
  </si>
  <si>
    <t>Metre</t>
  </si>
  <si>
    <t>3 Strand Post and Wire Fencing</t>
  </si>
  <si>
    <t>Post and Rail Fencing</t>
  </si>
  <si>
    <t>Pin and Tape Demarcation</t>
  </si>
  <si>
    <t>Crossing Point including Gate</t>
  </si>
  <si>
    <t>Compensation Allowance (Estimate)</t>
  </si>
  <si>
    <t>Item description</t>
  </si>
  <si>
    <t>Cost £</t>
  </si>
  <si>
    <t>Archaelogical Area</t>
  </si>
  <si>
    <t>TBA</t>
  </si>
  <si>
    <t>Ecological Area</t>
  </si>
  <si>
    <t>Rail Crossings</t>
  </si>
  <si>
    <t>Bridge Crossings</t>
  </si>
  <si>
    <t>Motorway Crossings</t>
  </si>
  <si>
    <t>River Crossings</t>
  </si>
  <si>
    <t>Large Diameter Mains Connections</t>
  </si>
  <si>
    <t xml:space="preserve">Non Open Cut Mains Installation </t>
  </si>
  <si>
    <t>Booster Station</t>
  </si>
  <si>
    <t>Costs will be dependant on individual schemes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</si>
</sst>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8" formatCode="&quot;£&quot;#,##0.00;[Red]\-&quot;£&quot;#,##0.00"/>
    <numFmt numFmtId="164" formatCode="&quot;£&quot;#,##0.00"/>
    <numFmt numFmtId="165" formatCode="&quot;£&quot;#,##0"/>
  </numFmts>
  <fonts count="32" x14ac:knownFonts="1">
    <font>
      <sz val="11"/>
      <color theme="1"/>
      <name val="Calibri"/>
      <family val="2"/>
      <scheme val="minor"/>
    </font>
    <font>
      <b/>
      <sz val="11"/>
      <color theme="1"/>
      <name val="Arial"/>
      <family val="2"/>
    </font>
    <font>
      <sz val="10"/>
      <color theme="1"/>
      <name val="Calibri"/>
      <family val="2"/>
      <scheme val="minor"/>
    </font>
    <font>
      <b/>
      <sz val="11"/>
      <color theme="1"/>
      <name val="Calibri"/>
      <family val="2"/>
      <scheme val="minor"/>
    </font>
    <font>
      <sz val="11"/>
      <color theme="1"/>
      <name val="Arial"/>
      <family val="2"/>
    </font>
    <font>
      <sz val="10"/>
      <color rgb="FF006100"/>
      <name val="Muli"/>
      <family val="2"/>
    </font>
    <font>
      <u/>
      <sz val="11"/>
      <color theme="10"/>
      <name val="Calibri"/>
      <family val="2"/>
      <scheme val="minor"/>
    </font>
    <font>
      <sz val="11"/>
      <color theme="1"/>
      <name val="Muli"/>
    </font>
    <font>
      <b/>
      <sz val="11"/>
      <color theme="1"/>
      <name val="Muli"/>
    </font>
    <font>
      <b/>
      <sz val="12"/>
      <color theme="1"/>
      <name val="Muli"/>
    </font>
    <font>
      <b/>
      <sz val="16"/>
      <color theme="1"/>
      <name val="Muli"/>
    </font>
    <font>
      <sz val="11"/>
      <color theme="0"/>
      <name val="Muli"/>
    </font>
    <font>
      <b/>
      <sz val="18"/>
      <color theme="0"/>
      <name val="Muli"/>
    </font>
    <font>
      <b/>
      <sz val="11"/>
      <color theme="0"/>
      <name val="Muli"/>
    </font>
    <font>
      <sz val="18"/>
      <color theme="0"/>
      <name val="Muli"/>
    </font>
    <font>
      <sz val="18"/>
      <color theme="0"/>
      <name val="Calibri"/>
      <family val="2"/>
      <scheme val="minor"/>
    </font>
    <font>
      <b/>
      <sz val="12"/>
      <color theme="0"/>
      <name val="Muli"/>
    </font>
    <font>
      <b/>
      <u/>
      <sz val="12"/>
      <color theme="1"/>
      <name val="Muli"/>
    </font>
    <font>
      <sz val="12"/>
      <color theme="1"/>
      <name val="Muli"/>
    </font>
    <font>
      <sz val="10"/>
      <color theme="1"/>
      <name val="Muli"/>
    </font>
    <font>
      <b/>
      <sz val="10"/>
      <color theme="0"/>
      <name val="Muli"/>
    </font>
    <font>
      <b/>
      <sz val="11"/>
      <name val="Muli"/>
    </font>
    <font>
      <b/>
      <sz val="10"/>
      <color theme="1"/>
      <name val="Muli"/>
    </font>
    <font>
      <sz val="10"/>
      <color theme="0"/>
      <name val="Muli"/>
    </font>
    <font>
      <sz val="12"/>
      <color theme="0"/>
      <name val="Muli"/>
    </font>
    <font>
      <b/>
      <sz val="11"/>
      <color rgb="FF00ABAE"/>
      <name val="Calibri"/>
      <family val="2"/>
      <scheme val="minor"/>
    </font>
    <font>
      <sz val="8"/>
      <name val="Calibri"/>
      <family val="2"/>
      <scheme val="minor"/>
    </font>
    <font>
      <b/>
      <sz val="11"/>
      <color rgb="FF000000"/>
      <name val="Muli"/>
    </font>
    <font>
      <b/>
      <sz val="14"/>
      <color theme="1"/>
      <name val="Muli"/>
    </font>
    <font>
      <sz val="14"/>
      <color theme="1"/>
      <name val="Muli"/>
    </font>
    <font>
      <b/>
      <sz val="14"/>
      <color rgb="FF000000"/>
      <name val="Muli"/>
    </font>
    <font>
      <sz val="14"/>
      <color rgb="FF000000"/>
      <name val="Muli"/>
    </font>
  </fonts>
  <fills count="10">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00ABAE"/>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9"/>
        <bgColor indexed="64"/>
      </patternFill>
    </fill>
    <fill>
      <patternFill patternType="solid">
        <fgColor theme="5" tint="0.39997558519241921"/>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xf numFmtId="0" fontId="5" fillId="3" borderId="0" applyNumberFormat="0" applyBorder="0" applyAlignment="0" applyProtection="0"/>
    <xf numFmtId="0" fontId="6" fillId="0" borderId="0" applyNumberFormat="0" applyFill="0" applyBorder="0" applyAlignment="0" applyProtection="0"/>
  </cellStyleXfs>
  <cellXfs count="236">
    <xf numFmtId="0" fontId="0" fillId="0" borderId="0" xfId="0"/>
    <xf numFmtId="0" fontId="2" fillId="0" borderId="0" xfId="0" applyFont="1"/>
    <xf numFmtId="0" fontId="2" fillId="0" borderId="0" xfId="0" applyFont="1" applyAlignment="1">
      <alignment vertical="center" wrapText="1"/>
    </xf>
    <xf numFmtId="0" fontId="0" fillId="0" borderId="1" xfId="0" applyBorder="1"/>
    <xf numFmtId="0" fontId="1" fillId="0" borderId="0" xfId="0" applyFont="1" applyAlignment="1">
      <alignment vertical="center"/>
    </xf>
    <xf numFmtId="0" fontId="7" fillId="0" borderId="0" xfId="0" applyFont="1"/>
    <xf numFmtId="0" fontId="8" fillId="0" borderId="0" xfId="0" applyFont="1"/>
    <xf numFmtId="0" fontId="7" fillId="0" borderId="18" xfId="0" applyFont="1" applyBorder="1"/>
    <xf numFmtId="0" fontId="7" fillId="0" borderId="9" xfId="0" applyFont="1" applyBorder="1" applyAlignment="1">
      <alignment wrapText="1"/>
    </xf>
    <xf numFmtId="0" fontId="7" fillId="0" borderId="9" xfId="0" applyFont="1" applyBorder="1" applyAlignment="1">
      <alignment horizontal="left" wrapText="1"/>
    </xf>
    <xf numFmtId="0" fontId="7" fillId="0" borderId="0" xfId="0" applyFont="1" applyAlignment="1">
      <alignment horizontal="left" wrapText="1"/>
    </xf>
    <xf numFmtId="0" fontId="7" fillId="0" borderId="9" xfId="0" applyFont="1" applyBorder="1"/>
    <xf numFmtId="0" fontId="7" fillId="0" borderId="7" xfId="0" applyFont="1" applyBorder="1"/>
    <xf numFmtId="0" fontId="8" fillId="0" borderId="18" xfId="0" applyFont="1" applyBorder="1" applyAlignment="1">
      <alignment vertical="center"/>
    </xf>
    <xf numFmtId="0" fontId="7" fillId="0" borderId="9" xfId="0" applyFont="1" applyBorder="1" applyAlignment="1">
      <alignment vertical="center"/>
    </xf>
    <xf numFmtId="0" fontId="8" fillId="0" borderId="0" xfId="0" applyFont="1" applyAlignment="1">
      <alignment vertical="center"/>
    </xf>
    <xf numFmtId="0" fontId="8" fillId="0" borderId="9" xfId="0" applyFont="1" applyBorder="1" applyAlignment="1">
      <alignment vertical="center"/>
    </xf>
    <xf numFmtId="0" fontId="10" fillId="0" borderId="0" xfId="0" applyFont="1"/>
    <xf numFmtId="0" fontId="12" fillId="4" borderId="0" xfId="0" applyFont="1" applyFill="1"/>
    <xf numFmtId="0" fontId="11" fillId="4" borderId="0" xfId="0" applyFont="1" applyFill="1" applyAlignment="1">
      <alignment vertical="top"/>
    </xf>
    <xf numFmtId="0" fontId="8" fillId="0" borderId="18" xfId="0" applyFont="1" applyBorder="1"/>
    <xf numFmtId="0" fontId="8" fillId="0" borderId="17" xfId="0" applyFont="1" applyBorder="1"/>
    <xf numFmtId="0" fontId="7" fillId="0" borderId="2" xfId="0" applyFont="1" applyBorder="1"/>
    <xf numFmtId="2" fontId="7" fillId="0" borderId="0" xfId="0" applyNumberFormat="1" applyFont="1"/>
    <xf numFmtId="0" fontId="8" fillId="0" borderId="10" xfId="0" applyFont="1" applyBorder="1"/>
    <xf numFmtId="0" fontId="8" fillId="0" borderId="0" xfId="0" applyFont="1" applyAlignment="1">
      <alignment horizontal="left" vertical="center" wrapText="1" indent="5"/>
    </xf>
    <xf numFmtId="0" fontId="7" fillId="0" borderId="4" xfId="0" applyFont="1" applyBorder="1" applyAlignment="1">
      <alignment horizontal="left" vertical="center"/>
    </xf>
    <xf numFmtId="0" fontId="8" fillId="0" borderId="1" xfId="0" applyFont="1" applyBorder="1" applyAlignment="1">
      <alignment horizontal="left" vertical="top"/>
    </xf>
    <xf numFmtId="0" fontId="14" fillId="4" borderId="0" xfId="0" applyFont="1" applyFill="1"/>
    <xf numFmtId="0" fontId="7" fillId="0" borderId="0" xfId="0" applyFont="1" applyAlignment="1">
      <alignment vertical="center" wrapText="1"/>
    </xf>
    <xf numFmtId="0" fontId="4" fillId="0" borderId="0" xfId="0" applyFont="1" applyAlignment="1">
      <alignment vertical="center" wrapText="1"/>
    </xf>
    <xf numFmtId="0" fontId="7" fillId="0" borderId="0" xfId="0" applyFont="1" applyAlignment="1">
      <alignment vertical="center"/>
    </xf>
    <xf numFmtId="0" fontId="7" fillId="0" borderId="0" xfId="0" applyFont="1" applyAlignment="1">
      <alignment horizontal="center"/>
    </xf>
    <xf numFmtId="0" fontId="7" fillId="0" borderId="12" xfId="0" applyFont="1" applyBorder="1" applyAlignment="1">
      <alignment vertical="center" wrapText="1"/>
    </xf>
    <xf numFmtId="0" fontId="7" fillId="0" borderId="12" xfId="0" applyFont="1" applyBorder="1" applyAlignment="1">
      <alignment vertical="center"/>
    </xf>
    <xf numFmtId="0" fontId="7" fillId="0" borderId="12" xfId="0" applyFont="1" applyBorder="1"/>
    <xf numFmtId="0" fontId="11" fillId="4" borderId="12" xfId="0" applyFont="1" applyFill="1" applyBorder="1" applyAlignment="1">
      <alignment vertical="center"/>
    </xf>
    <xf numFmtId="0" fontId="13" fillId="4" borderId="12" xfId="0" applyFont="1" applyFill="1" applyBorder="1" applyAlignment="1">
      <alignment horizontal="center"/>
    </xf>
    <xf numFmtId="0" fontId="13" fillId="4" borderId="12" xfId="0" applyFont="1" applyFill="1" applyBorder="1"/>
    <xf numFmtId="0" fontId="13" fillId="4" borderId="1" xfId="0" applyFont="1" applyFill="1" applyBorder="1" applyAlignment="1">
      <alignment horizontal="left" vertical="top"/>
    </xf>
    <xf numFmtId="0" fontId="13" fillId="4" borderId="5" xfId="0" applyFont="1" applyFill="1" applyBorder="1" applyAlignment="1">
      <alignment horizontal="left" vertical="top" wrapText="1"/>
    </xf>
    <xf numFmtId="0" fontId="17" fillId="0" borderId="0" xfId="0" applyFont="1" applyAlignment="1">
      <alignment vertical="center"/>
    </xf>
    <xf numFmtId="0" fontId="9" fillId="0" borderId="0" xfId="0" applyFont="1" applyAlignment="1">
      <alignment vertical="center"/>
    </xf>
    <xf numFmtId="0" fontId="18" fillId="0" borderId="0" xfId="0" applyFont="1" applyAlignment="1">
      <alignment vertical="center"/>
    </xf>
    <xf numFmtId="0" fontId="18" fillId="0" borderId="0" xfId="0" applyFont="1" applyAlignment="1">
      <alignment vertical="center" wrapText="1"/>
    </xf>
    <xf numFmtId="0" fontId="19" fillId="0" borderId="0" xfId="0" applyFont="1"/>
    <xf numFmtId="0" fontId="19" fillId="0" borderId="0" xfId="0" applyFont="1" applyAlignment="1">
      <alignment vertical="center"/>
    </xf>
    <xf numFmtId="0" fontId="19" fillId="0" borderId="3" xfId="0" applyFont="1" applyBorder="1" applyAlignment="1">
      <alignment wrapText="1"/>
    </xf>
    <xf numFmtId="0" fontId="8" fillId="0" borderId="8" xfId="0" applyFont="1" applyBorder="1" applyAlignment="1">
      <alignment vertical="center"/>
    </xf>
    <xf numFmtId="0" fontId="19" fillId="0" borderId="8" xfId="0" applyFont="1" applyBorder="1"/>
    <xf numFmtId="0" fontId="19" fillId="0" borderId="8" xfId="0" applyFont="1" applyBorder="1" applyAlignment="1">
      <alignment vertical="center"/>
    </xf>
    <xf numFmtId="0" fontId="19" fillId="0" borderId="0" xfId="0" applyFont="1" applyAlignment="1">
      <alignment wrapText="1"/>
    </xf>
    <xf numFmtId="0" fontId="20" fillId="4" borderId="1" xfId="0" applyFont="1" applyFill="1" applyBorder="1" applyAlignment="1">
      <alignment horizontal="center" vertical="center" wrapText="1"/>
    </xf>
    <xf numFmtId="0" fontId="19" fillId="0" borderId="3" xfId="0" applyFont="1" applyBorder="1" applyAlignment="1">
      <alignment vertical="center" wrapText="1"/>
    </xf>
    <xf numFmtId="0" fontId="19" fillId="0" borderId="0" xfId="0" applyFont="1" applyAlignment="1">
      <alignment vertical="center" wrapText="1"/>
    </xf>
    <xf numFmtId="0" fontId="19" fillId="0" borderId="8" xfId="0" applyFont="1" applyBorder="1" applyAlignment="1">
      <alignment vertical="center" wrapText="1"/>
    </xf>
    <xf numFmtId="0" fontId="20" fillId="4" borderId="1" xfId="0" applyFont="1" applyFill="1" applyBorder="1" applyAlignment="1">
      <alignment vertical="center" wrapText="1"/>
    </xf>
    <xf numFmtId="0" fontId="7" fillId="0" borderId="1" xfId="0" applyFont="1" applyBorder="1" applyAlignment="1">
      <alignment horizontal="center" vertical="center"/>
    </xf>
    <xf numFmtId="0" fontId="19" fillId="0" borderId="1" xfId="0" applyFont="1" applyBorder="1" applyAlignment="1">
      <alignment vertical="center" wrapText="1"/>
    </xf>
    <xf numFmtId="0" fontId="19" fillId="0" borderId="1" xfId="0" applyFont="1" applyBorder="1" applyAlignment="1">
      <alignment horizontal="center" vertical="center"/>
    </xf>
    <xf numFmtId="0" fontId="7" fillId="0" borderId="1" xfId="0" applyFont="1" applyBorder="1" applyAlignment="1">
      <alignment vertical="center" wrapText="1"/>
    </xf>
    <xf numFmtId="0" fontId="18" fillId="0" borderId="1" xfId="0" applyFont="1" applyBorder="1" applyAlignment="1">
      <alignment vertical="center" wrapText="1"/>
    </xf>
    <xf numFmtId="0" fontId="13" fillId="4" borderId="1" xfId="0" applyFont="1" applyFill="1" applyBorder="1" applyAlignment="1">
      <alignment horizontal="left" vertical="center" wrapText="1" indent="2"/>
    </xf>
    <xf numFmtId="0" fontId="23" fillId="4" borderId="1" xfId="0" applyFont="1" applyFill="1" applyBorder="1" applyAlignment="1">
      <alignment vertical="center" wrapText="1"/>
    </xf>
    <xf numFmtId="0" fontId="13" fillId="4" borderId="1" xfId="0" applyFont="1" applyFill="1" applyBorder="1" applyAlignment="1">
      <alignment vertical="center" wrapText="1"/>
    </xf>
    <xf numFmtId="0" fontId="22" fillId="0" borderId="1" xfId="0" applyFont="1" applyBorder="1" applyAlignment="1">
      <alignment vertical="center" wrapText="1"/>
    </xf>
    <xf numFmtId="0" fontId="19" fillId="0" borderId="1" xfId="0" applyFont="1" applyBorder="1" applyAlignment="1">
      <alignment horizontal="center" vertical="center" wrapText="1"/>
    </xf>
    <xf numFmtId="0" fontId="11" fillId="4" borderId="1" xfId="0" applyFont="1" applyFill="1" applyBorder="1" applyAlignment="1">
      <alignment vertical="center" wrapText="1"/>
    </xf>
    <xf numFmtId="0" fontId="22" fillId="0" borderId="1" xfId="0" applyFont="1" applyBorder="1" applyAlignment="1">
      <alignment horizontal="center" vertical="center" wrapText="1"/>
    </xf>
    <xf numFmtId="0" fontId="2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24" fillId="4" borderId="1" xfId="0" applyFont="1" applyFill="1" applyBorder="1" applyAlignment="1">
      <alignment vertical="center" wrapText="1"/>
    </xf>
    <xf numFmtId="0" fontId="18" fillId="4" borderId="1" xfId="0" applyFont="1" applyFill="1" applyBorder="1" applyAlignment="1">
      <alignment vertical="center" wrapText="1"/>
    </xf>
    <xf numFmtId="0" fontId="23" fillId="4" borderId="0" xfId="0" applyFont="1" applyFill="1" applyAlignment="1">
      <alignment vertical="center" wrapText="1"/>
    </xf>
    <xf numFmtId="0" fontId="23" fillId="4" borderId="0" xfId="0" applyFont="1" applyFill="1"/>
    <xf numFmtId="0" fontId="13" fillId="4" borderId="1" xfId="0" applyFont="1" applyFill="1" applyBorder="1" applyAlignment="1">
      <alignment horizontal="right" vertical="center"/>
    </xf>
    <xf numFmtId="0" fontId="13" fillId="4" borderId="1" xfId="0" applyFont="1" applyFill="1" applyBorder="1" applyAlignment="1">
      <alignment horizontal="center" vertical="center"/>
    </xf>
    <xf numFmtId="8" fontId="19" fillId="0" borderId="1" xfId="0" applyNumberFormat="1" applyFont="1" applyBorder="1" applyAlignment="1">
      <alignment vertical="center"/>
    </xf>
    <xf numFmtId="164" fontId="19" fillId="0" borderId="1" xfId="0" applyNumberFormat="1" applyFont="1" applyBorder="1" applyAlignment="1">
      <alignment vertical="center"/>
    </xf>
    <xf numFmtId="164" fontId="13" fillId="4" borderId="1" xfId="0" applyNumberFormat="1" applyFont="1" applyFill="1" applyBorder="1" applyAlignment="1">
      <alignment vertical="center"/>
    </xf>
    <xf numFmtId="164" fontId="22" fillId="0" borderId="1" xfId="0" applyNumberFormat="1" applyFont="1" applyBorder="1" applyAlignment="1">
      <alignment horizontal="center" vertical="center"/>
    </xf>
    <xf numFmtId="164" fontId="7" fillId="0" borderId="12" xfId="0" applyNumberFormat="1" applyFont="1" applyBorder="1" applyAlignment="1">
      <alignment vertical="center" wrapText="1"/>
    </xf>
    <xf numFmtId="164" fontId="8" fillId="0" borderId="12" xfId="0" applyNumberFormat="1" applyFont="1" applyBorder="1" applyAlignment="1">
      <alignment horizontal="center" vertical="center" wrapText="1"/>
    </xf>
    <xf numFmtId="164" fontId="8" fillId="0" borderId="0" xfId="0" applyNumberFormat="1" applyFont="1"/>
    <xf numFmtId="0" fontId="7" fillId="0" borderId="1" xfId="0" applyFont="1" applyBorder="1"/>
    <xf numFmtId="0" fontId="7" fillId="0" borderId="1" xfId="0" applyFont="1" applyBorder="1" applyAlignment="1">
      <alignment wrapText="1"/>
    </xf>
    <xf numFmtId="0" fontId="13" fillId="4" borderId="1" xfId="0" applyFont="1" applyFill="1" applyBorder="1"/>
    <xf numFmtId="0" fontId="11" fillId="4" borderId="1" xfId="0" applyFont="1" applyFill="1" applyBorder="1"/>
    <xf numFmtId="164" fontId="7" fillId="0" borderId="1" xfId="0" applyNumberFormat="1" applyFont="1" applyBorder="1"/>
    <xf numFmtId="164" fontId="11" fillId="4" borderId="1" xfId="0" applyNumberFormat="1" applyFont="1" applyFill="1" applyBorder="1"/>
    <xf numFmtId="0" fontId="7" fillId="0" borderId="0" xfId="0" applyFont="1" applyAlignment="1">
      <alignment vertical="top"/>
    </xf>
    <xf numFmtId="0" fontId="7" fillId="0" borderId="1" xfId="0" applyFont="1" applyBorder="1" applyAlignment="1">
      <alignment horizontal="left" vertical="top"/>
    </xf>
    <xf numFmtId="6" fontId="7" fillId="0" borderId="1" xfId="0" applyNumberFormat="1" applyFont="1" applyBorder="1" applyAlignment="1">
      <alignment horizontal="left" vertical="top"/>
    </xf>
    <xf numFmtId="0" fontId="11" fillId="0" borderId="0" xfId="0" applyFont="1"/>
    <xf numFmtId="8" fontId="20" fillId="4" borderId="1" xfId="0" applyNumberFormat="1" applyFont="1" applyFill="1" applyBorder="1" applyAlignment="1">
      <alignment horizontal="right" vertical="center"/>
    </xf>
    <xf numFmtId="0" fontId="12" fillId="4" borderId="1" xfId="0" applyFont="1" applyFill="1" applyBorder="1"/>
    <xf numFmtId="164" fontId="12" fillId="4" borderId="1" xfId="0" applyNumberFormat="1" applyFont="1" applyFill="1" applyBorder="1"/>
    <xf numFmtId="164" fontId="7" fillId="0" borderId="0" xfId="0" applyNumberFormat="1" applyFont="1"/>
    <xf numFmtId="164" fontId="8" fillId="0" borderId="8" xfId="0" applyNumberFormat="1" applyFont="1" applyBorder="1"/>
    <xf numFmtId="164" fontId="7" fillId="0" borderId="3" xfId="0" applyNumberFormat="1" applyFont="1" applyBorder="1"/>
    <xf numFmtId="164" fontId="8" fillId="0" borderId="0" xfId="0" applyNumberFormat="1" applyFont="1" applyAlignment="1">
      <alignment vertical="center"/>
    </xf>
    <xf numFmtId="0" fontId="7" fillId="2" borderId="4" xfId="0" applyFont="1" applyFill="1" applyBorder="1" applyAlignment="1">
      <alignment vertical="center" wrapText="1"/>
    </xf>
    <xf numFmtId="0" fontId="18" fillId="2" borderId="7" xfId="0" applyFont="1" applyFill="1" applyBorder="1" applyAlignment="1">
      <alignment horizontal="center" vertical="center"/>
    </xf>
    <xf numFmtId="0" fontId="7" fillId="0" borderId="4" xfId="0" applyFont="1" applyBorder="1" applyAlignment="1">
      <alignment vertical="center" wrapText="1"/>
    </xf>
    <xf numFmtId="0" fontId="18" fillId="0" borderId="7" xfId="0" applyFont="1" applyBorder="1" applyAlignment="1">
      <alignment horizontal="center" vertical="center"/>
    </xf>
    <xf numFmtId="0" fontId="11" fillId="4" borderId="6" xfId="0" applyFont="1" applyFill="1" applyBorder="1"/>
    <xf numFmtId="0" fontId="18" fillId="0" borderId="4" xfId="0" applyFont="1" applyBorder="1" applyAlignment="1">
      <alignment horizontal="left" vertical="center"/>
    </xf>
    <xf numFmtId="0" fontId="7" fillId="0" borderId="14" xfId="0" applyFont="1" applyBorder="1" applyAlignment="1">
      <alignment vertical="center" wrapText="1"/>
    </xf>
    <xf numFmtId="0" fontId="18" fillId="0" borderId="9" xfId="0" applyFont="1" applyBorder="1" applyAlignment="1">
      <alignment horizontal="center" vertical="center"/>
    </xf>
    <xf numFmtId="0" fontId="7" fillId="0" borderId="13" xfId="0" applyFont="1" applyBorder="1" applyAlignment="1">
      <alignment vertical="center" wrapText="1"/>
    </xf>
    <xf numFmtId="0" fontId="18" fillId="0" borderId="16" xfId="0" applyFont="1" applyBorder="1" applyAlignment="1">
      <alignment horizontal="center" vertical="center"/>
    </xf>
    <xf numFmtId="8" fontId="18" fillId="0" borderId="16" xfId="0" applyNumberFormat="1" applyFont="1" applyBorder="1" applyAlignment="1">
      <alignment horizontal="center" vertical="center" wrapText="1"/>
    </xf>
    <xf numFmtId="0" fontId="7" fillId="0" borderId="0" xfId="0" applyFont="1" applyAlignment="1">
      <alignment horizontal="center" vertical="center"/>
    </xf>
    <xf numFmtId="0" fontId="18" fillId="0" borderId="7" xfId="0" applyFont="1" applyBorder="1" applyAlignment="1">
      <alignment horizontal="center"/>
    </xf>
    <xf numFmtId="164" fontId="13" fillId="4" borderId="1" xfId="0" applyNumberFormat="1" applyFont="1" applyFill="1" applyBorder="1"/>
    <xf numFmtId="164" fontId="8" fillId="0" borderId="1" xfId="0" applyNumberFormat="1" applyFont="1" applyBorder="1" applyAlignment="1">
      <alignment vertical="center" wrapText="1"/>
    </xf>
    <xf numFmtId="164" fontId="13" fillId="4" borderId="1" xfId="0" applyNumberFormat="1" applyFont="1" applyFill="1" applyBorder="1" applyAlignment="1">
      <alignment vertical="center" wrapText="1"/>
    </xf>
    <xf numFmtId="164" fontId="22" fillId="0" borderId="1" xfId="0" applyNumberFormat="1" applyFont="1" applyBorder="1" applyAlignment="1">
      <alignment vertical="center"/>
    </xf>
    <xf numFmtId="164" fontId="11" fillId="4" borderId="1" xfId="0" applyNumberFormat="1" applyFont="1" applyFill="1" applyBorder="1" applyAlignment="1">
      <alignment vertical="center" wrapText="1"/>
    </xf>
    <xf numFmtId="164" fontId="23" fillId="4" borderId="1" xfId="0" applyNumberFormat="1" applyFont="1" applyFill="1" applyBorder="1" applyAlignment="1">
      <alignment vertical="center" wrapText="1"/>
    </xf>
    <xf numFmtId="0" fontId="13" fillId="4" borderId="1" xfId="0" applyFont="1" applyFill="1" applyBorder="1" applyAlignment="1">
      <alignment horizontal="left" vertical="center" wrapText="1"/>
    </xf>
    <xf numFmtId="49" fontId="7" fillId="0" borderId="1" xfId="0" applyNumberFormat="1" applyFont="1" applyBorder="1" applyAlignment="1">
      <alignment horizontal="center" vertical="center"/>
    </xf>
    <xf numFmtId="1" fontId="19" fillId="6" borderId="1" xfId="0" applyNumberFormat="1" applyFont="1" applyFill="1" applyBorder="1" applyAlignment="1">
      <alignment horizontal="center" vertical="center"/>
    </xf>
    <xf numFmtId="0" fontId="7" fillId="6" borderId="1" xfId="0" applyFont="1" applyFill="1" applyBorder="1"/>
    <xf numFmtId="0" fontId="19" fillId="6" borderId="1" xfId="0" applyFont="1" applyFill="1" applyBorder="1" applyAlignment="1">
      <alignment horizontal="center" vertical="center"/>
    </xf>
    <xf numFmtId="0" fontId="19" fillId="6" borderId="1" xfId="0" applyFont="1" applyFill="1" applyBorder="1" applyAlignment="1">
      <alignment horizontal="center" vertical="center" wrapText="1"/>
    </xf>
    <xf numFmtId="0" fontId="7" fillId="0" borderId="0" xfId="0" applyFont="1" applyAlignment="1">
      <alignment horizontal="left" vertical="top" wrapText="1"/>
    </xf>
    <xf numFmtId="0" fontId="8" fillId="0" borderId="0" xfId="0" applyFont="1" applyAlignment="1">
      <alignment horizontal="left" vertical="top" wrapText="1"/>
    </xf>
    <xf numFmtId="0" fontId="7" fillId="0" borderId="0" xfId="0" applyFont="1" applyAlignment="1">
      <alignment horizontal="left" vertical="center" wrapText="1"/>
    </xf>
    <xf numFmtId="0" fontId="16" fillId="4" borderId="15" xfId="0" applyFont="1" applyFill="1" applyBorder="1"/>
    <xf numFmtId="0" fontId="16" fillId="4" borderId="15" xfId="0" applyFont="1" applyFill="1" applyBorder="1" applyAlignment="1">
      <alignment wrapText="1"/>
    </xf>
    <xf numFmtId="0" fontId="18" fillId="2" borderId="5" xfId="0" applyFont="1" applyFill="1" applyBorder="1" applyAlignment="1">
      <alignment horizontal="center"/>
    </xf>
    <xf numFmtId="0" fontId="7" fillId="6" borderId="1" xfId="0" applyFont="1" applyFill="1" applyBorder="1" applyAlignment="1">
      <alignment horizontal="center"/>
    </xf>
    <xf numFmtId="0" fontId="7" fillId="0" borderId="0" xfId="0" applyFont="1" applyAlignment="1">
      <alignment horizontal="left"/>
    </xf>
    <xf numFmtId="0" fontId="16" fillId="4" borderId="15" xfId="0" applyFont="1" applyFill="1" applyBorder="1" applyAlignment="1">
      <alignment vertical="center"/>
    </xf>
    <xf numFmtId="0" fontId="7" fillId="0" borderId="1" xfId="0" applyFont="1" applyBorder="1" applyAlignment="1">
      <alignment horizontal="left" vertical="center"/>
    </xf>
    <xf numFmtId="0" fontId="0" fillId="4" borderId="1" xfId="0" applyFill="1" applyBorder="1"/>
    <xf numFmtId="164" fontId="7" fillId="6" borderId="1" xfId="0" applyNumberFormat="1" applyFont="1" applyFill="1" applyBorder="1"/>
    <xf numFmtId="0" fontId="16" fillId="4" borderId="1" xfId="0" applyFont="1" applyFill="1" applyBorder="1" applyAlignment="1">
      <alignment vertical="center"/>
    </xf>
    <xf numFmtId="0" fontId="16" fillId="4" borderId="19" xfId="0" applyFont="1" applyFill="1" applyBorder="1"/>
    <xf numFmtId="0" fontId="16" fillId="4" borderId="20" xfId="0" applyFont="1" applyFill="1" applyBorder="1" applyAlignment="1">
      <alignment horizontal="center" wrapText="1"/>
    </xf>
    <xf numFmtId="0" fontId="16" fillId="4" borderId="21" xfId="0" applyFont="1" applyFill="1" applyBorder="1"/>
    <xf numFmtId="0" fontId="0" fillId="0" borderId="0" xfId="0" applyAlignment="1">
      <alignment wrapText="1"/>
    </xf>
    <xf numFmtId="0" fontId="15" fillId="4" borderId="0" xfId="0" applyFont="1" applyFill="1" applyAlignment="1">
      <alignment wrapText="1"/>
    </xf>
    <xf numFmtId="0" fontId="0" fillId="0" borderId="0" xfId="0" applyAlignment="1">
      <alignment vertical="top"/>
    </xf>
    <xf numFmtId="0" fontId="6" fillId="0" borderId="0" xfId="2" applyAlignment="1">
      <alignment vertical="top" wrapText="1"/>
    </xf>
    <xf numFmtId="0" fontId="25" fillId="0" borderId="0" xfId="0" applyFont="1" applyAlignment="1">
      <alignment vertical="top"/>
    </xf>
    <xf numFmtId="0" fontId="0" fillId="0" borderId="0" xfId="0" applyAlignment="1">
      <alignment vertical="top" wrapText="1"/>
    </xf>
    <xf numFmtId="0" fontId="6" fillId="0" borderId="0" xfId="2" applyAlignment="1">
      <alignment vertical="top"/>
    </xf>
    <xf numFmtId="0" fontId="0" fillId="6" borderId="0" xfId="0" applyFill="1" applyAlignment="1">
      <alignment vertical="top" wrapText="1"/>
    </xf>
    <xf numFmtId="0" fontId="3" fillId="0" borderId="0" xfId="0" applyFont="1" applyAlignment="1">
      <alignment vertical="top"/>
    </xf>
    <xf numFmtId="1" fontId="7" fillId="2" borderId="12" xfId="0" applyNumberFormat="1" applyFont="1" applyFill="1" applyBorder="1" applyAlignment="1">
      <alignment vertical="center" wrapText="1"/>
    </xf>
    <xf numFmtId="1" fontId="7" fillId="2" borderId="12" xfId="0" applyNumberFormat="1" applyFont="1" applyFill="1" applyBorder="1"/>
    <xf numFmtId="0" fontId="7" fillId="6" borderId="12" xfId="0" applyFont="1" applyFill="1" applyBorder="1"/>
    <xf numFmtId="8" fontId="19" fillId="6" borderId="1" xfId="0" applyNumberFormat="1" applyFont="1" applyFill="1" applyBorder="1" applyAlignment="1">
      <alignment vertical="center"/>
    </xf>
    <xf numFmtId="1" fontId="19" fillId="7" borderId="1" xfId="0" applyNumberFormat="1" applyFont="1" applyFill="1" applyBorder="1" applyAlignment="1">
      <alignment horizontal="center" vertical="center"/>
    </xf>
    <xf numFmtId="0" fontId="7" fillId="6" borderId="4" xfId="0" applyFont="1" applyFill="1" applyBorder="1" applyAlignment="1">
      <alignment horizontal="center"/>
    </xf>
    <xf numFmtId="165" fontId="7" fillId="0" borderId="0" xfId="0" applyNumberFormat="1" applyFont="1"/>
    <xf numFmtId="165" fontId="13" fillId="4" borderId="1" xfId="0" applyNumberFormat="1" applyFont="1" applyFill="1" applyBorder="1" applyAlignment="1">
      <alignment horizontal="left" vertical="top" wrapText="1"/>
    </xf>
    <xf numFmtId="165" fontId="8" fillId="0" borderId="1" xfId="0" applyNumberFormat="1" applyFont="1" applyBorder="1" applyAlignment="1">
      <alignment horizontal="left" vertical="top"/>
    </xf>
    <xf numFmtId="0" fontId="0" fillId="8" borderId="0" xfId="0" applyFill="1" applyAlignment="1">
      <alignment vertical="top"/>
    </xf>
    <xf numFmtId="0" fontId="27" fillId="0" borderId="0" xfId="0" applyFont="1"/>
    <xf numFmtId="0" fontId="22" fillId="9" borderId="1" xfId="0" applyFont="1" applyFill="1" applyBorder="1" applyAlignment="1">
      <alignment vertical="center" wrapText="1"/>
    </xf>
    <xf numFmtId="0" fontId="7" fillId="9" borderId="1" xfId="0" applyFont="1" applyFill="1" applyBorder="1" applyAlignment="1">
      <alignment vertical="center" wrapText="1"/>
    </xf>
    <xf numFmtId="0" fontId="18" fillId="9" borderId="1" xfId="0" applyFont="1" applyFill="1" applyBorder="1" applyAlignment="1">
      <alignment vertical="center" wrapText="1"/>
    </xf>
    <xf numFmtId="0" fontId="16" fillId="4" borderId="15" xfId="0" applyFont="1" applyFill="1" applyBorder="1" applyAlignment="1">
      <alignment horizontal="left" vertical="center" wrapText="1"/>
    </xf>
    <xf numFmtId="0" fontId="18" fillId="0" borderId="1" xfId="0" applyFont="1" applyBorder="1" applyAlignment="1">
      <alignment horizontal="left"/>
    </xf>
    <xf numFmtId="0" fontId="18" fillId="2" borderId="1" xfId="0" applyFont="1" applyFill="1" applyBorder="1" applyAlignment="1">
      <alignment wrapText="1"/>
    </xf>
    <xf numFmtId="0" fontId="18" fillId="6" borderId="1" xfId="0" applyFont="1" applyFill="1" applyBorder="1" applyAlignment="1">
      <alignment horizontal="center"/>
    </xf>
    <xf numFmtId="164" fontId="18" fillId="0" borderId="1" xfId="0" applyNumberFormat="1" applyFont="1" applyBorder="1"/>
    <xf numFmtId="0" fontId="18" fillId="0" borderId="4" xfId="0" applyFont="1" applyBorder="1" applyAlignment="1">
      <alignment wrapText="1"/>
    </xf>
    <xf numFmtId="0" fontId="18" fillId="5" borderId="1" xfId="0" applyFont="1" applyFill="1" applyBorder="1" applyAlignment="1">
      <alignment horizontal="center"/>
    </xf>
    <xf numFmtId="164" fontId="18" fillId="5" borderId="1" xfId="0" applyNumberFormat="1" applyFont="1" applyFill="1" applyBorder="1"/>
    <xf numFmtId="0" fontId="18" fillId="4" borderId="1" xfId="0" applyFont="1" applyFill="1" applyBorder="1" applyAlignment="1">
      <alignment horizontal="left"/>
    </xf>
    <xf numFmtId="0" fontId="16" fillId="4" borderId="11" xfId="0" applyFont="1" applyFill="1" applyBorder="1"/>
    <xf numFmtId="0" fontId="16" fillId="4" borderId="6" xfId="0" applyFont="1" applyFill="1" applyBorder="1"/>
    <xf numFmtId="0" fontId="16" fillId="4" borderId="6" xfId="0" applyFont="1" applyFill="1" applyBorder="1" applyAlignment="1">
      <alignment horizontal="center"/>
    </xf>
    <xf numFmtId="164" fontId="16" fillId="4" borderId="5" xfId="0" applyNumberFormat="1" applyFont="1" applyFill="1" applyBorder="1"/>
    <xf numFmtId="0" fontId="16" fillId="0" borderId="0" xfId="0" applyFont="1" applyAlignment="1">
      <alignment horizontal="left" vertical="center"/>
    </xf>
    <xf numFmtId="0" fontId="16" fillId="0" borderId="0" xfId="0" applyFont="1"/>
    <xf numFmtId="0" fontId="16" fillId="0" borderId="0" xfId="0" applyFont="1" applyAlignment="1">
      <alignment horizontal="center"/>
    </xf>
    <xf numFmtId="164" fontId="16" fillId="0" borderId="0" xfId="0" applyNumberFormat="1" applyFont="1"/>
    <xf numFmtId="0" fontId="18" fillId="0" borderId="0" xfId="0" applyFont="1"/>
    <xf numFmtId="0" fontId="18" fillId="0" borderId="0" xfId="0" applyFont="1" applyAlignment="1">
      <alignment horizontal="center"/>
    </xf>
    <xf numFmtId="0" fontId="28" fillId="0" borderId="0" xfId="0" applyFont="1" applyAlignment="1">
      <alignment horizontal="left" vertical="center"/>
    </xf>
    <xf numFmtId="0" fontId="29" fillId="0" borderId="0" xfId="0" applyFont="1"/>
    <xf numFmtId="0" fontId="29" fillId="0" borderId="0" xfId="0" applyFont="1" applyAlignment="1">
      <alignment horizontal="left"/>
    </xf>
    <xf numFmtId="0" fontId="30" fillId="0" borderId="0" xfId="0" applyFont="1" applyAlignment="1">
      <alignment horizontal="left" vertical="center"/>
    </xf>
    <xf numFmtId="0" fontId="29" fillId="0" borderId="0" xfId="0" applyFont="1" applyAlignment="1">
      <alignment horizontal="center"/>
    </xf>
    <xf numFmtId="0" fontId="29" fillId="0" borderId="0" xfId="0" applyFont="1" applyAlignment="1">
      <alignment horizontal="left" vertical="top" wrapText="1"/>
    </xf>
    <xf numFmtId="4" fontId="17" fillId="0" borderId="0" xfId="0" applyNumberFormat="1" applyFont="1" applyAlignment="1">
      <alignment vertical="center"/>
    </xf>
    <xf numFmtId="4" fontId="9" fillId="0" borderId="0" xfId="0" applyNumberFormat="1" applyFont="1" applyAlignment="1">
      <alignment vertical="center"/>
    </xf>
    <xf numFmtId="4" fontId="18" fillId="0" borderId="0" xfId="0" applyNumberFormat="1" applyFont="1" applyAlignment="1">
      <alignment vertical="center"/>
    </xf>
    <xf numFmtId="4" fontId="19" fillId="0" borderId="0" xfId="0" applyNumberFormat="1" applyFont="1"/>
    <xf numFmtId="4" fontId="13" fillId="4" borderId="1" xfId="0" applyNumberFormat="1" applyFont="1" applyFill="1" applyBorder="1" applyAlignment="1">
      <alignment horizontal="center" vertical="center" wrapText="1"/>
    </xf>
    <xf numFmtId="4" fontId="20" fillId="4" borderId="1" xfId="0" applyNumberFormat="1" applyFont="1" applyFill="1" applyBorder="1" applyAlignment="1">
      <alignment horizontal="center" vertical="center"/>
    </xf>
    <xf numFmtId="4" fontId="19" fillId="0" borderId="3" xfId="0" applyNumberFormat="1" applyFont="1" applyBorder="1" applyAlignment="1">
      <alignment horizontal="center" vertical="center"/>
    </xf>
    <xf numFmtId="4" fontId="19" fillId="0" borderId="0" xfId="0" applyNumberFormat="1" applyFont="1" applyAlignment="1">
      <alignment horizontal="center" vertical="center" wrapText="1"/>
    </xf>
    <xf numFmtId="4" fontId="19" fillId="0" borderId="8" xfId="0" applyNumberFormat="1" applyFont="1" applyBorder="1"/>
    <xf numFmtId="4" fontId="23" fillId="4" borderId="1" xfId="0" applyNumberFormat="1" applyFont="1" applyFill="1" applyBorder="1" applyAlignment="1">
      <alignment horizontal="center" vertical="center"/>
    </xf>
    <xf numFmtId="4" fontId="19" fillId="0" borderId="0" xfId="0" applyNumberFormat="1" applyFont="1" applyAlignment="1">
      <alignment horizontal="center" vertical="center"/>
    </xf>
    <xf numFmtId="4" fontId="19" fillId="0" borderId="0" xfId="0" applyNumberFormat="1" applyFont="1" applyAlignment="1">
      <alignment vertical="center"/>
    </xf>
    <xf numFmtId="4" fontId="19" fillId="0" borderId="0" xfId="0" applyNumberFormat="1" applyFont="1" applyAlignment="1">
      <alignment vertical="center" wrapText="1"/>
    </xf>
    <xf numFmtId="4" fontId="20" fillId="4" borderId="1" xfId="0" applyNumberFormat="1" applyFont="1" applyFill="1" applyBorder="1" applyAlignment="1">
      <alignment horizontal="center" vertical="center" wrapText="1"/>
    </xf>
    <xf numFmtId="4" fontId="19" fillId="0" borderId="8" xfId="0" applyNumberFormat="1" applyFont="1" applyBorder="1" applyAlignment="1">
      <alignment vertical="center" wrapText="1"/>
    </xf>
    <xf numFmtId="4" fontId="7" fillId="0" borderId="0" xfId="0" applyNumberFormat="1" applyFont="1" applyAlignment="1">
      <alignment horizontal="center"/>
    </xf>
    <xf numFmtId="4" fontId="7" fillId="0" borderId="0" xfId="0" applyNumberFormat="1" applyFont="1"/>
    <xf numFmtId="0" fontId="15" fillId="4" borderId="0" xfId="0" applyFont="1" applyFill="1" applyAlignment="1">
      <alignment horizontal="center" vertical="top"/>
    </xf>
    <xf numFmtId="0" fontId="0" fillId="0" borderId="0" xfId="0" applyAlignment="1">
      <alignment horizontal="left" vertical="top" wrapText="1"/>
    </xf>
    <xf numFmtId="0" fontId="12" fillId="4" borderId="0" xfId="0" applyFont="1" applyFill="1" applyAlignment="1">
      <alignment horizontal="left" vertical="top"/>
    </xf>
    <xf numFmtId="0" fontId="12" fillId="4" borderId="0" xfId="0" applyFont="1" applyFill="1" applyAlignment="1">
      <alignment vertical="center"/>
    </xf>
    <xf numFmtId="0" fontId="0" fillId="0" borderId="0" xfId="0" applyAlignment="1"/>
    <xf numFmtId="0" fontId="7" fillId="0" borderId="0" xfId="0" applyFont="1" applyAlignment="1">
      <alignment horizontal="left" vertical="top" wrapText="1"/>
    </xf>
    <xf numFmtId="0" fontId="7" fillId="0" borderId="0" xfId="0" applyFont="1" applyAlignment="1">
      <alignment horizontal="left" vertical="center" wrapText="1"/>
    </xf>
    <xf numFmtId="0" fontId="12" fillId="4" borderId="0" xfId="0" applyFont="1" applyFill="1" applyAlignment="1">
      <alignment horizontal="left" vertical="center"/>
    </xf>
    <xf numFmtId="0" fontId="18" fillId="0" borderId="0" xfId="0" applyFont="1" applyAlignment="1">
      <alignment horizontal="left" vertical="top" wrapText="1"/>
    </xf>
    <xf numFmtId="0" fontId="18" fillId="0" borderId="0" xfId="0" applyFont="1" applyAlignment="1">
      <alignment horizontal="left" vertical="top"/>
    </xf>
    <xf numFmtId="0" fontId="13" fillId="4" borderId="0" xfId="0" applyFont="1" applyFill="1" applyAlignment="1">
      <alignment vertical="center"/>
    </xf>
    <xf numFmtId="0" fontId="19" fillId="0" borderId="0" xfId="0" applyFont="1" applyAlignment="1">
      <alignment vertical="center" wrapText="1"/>
    </xf>
    <xf numFmtId="0" fontId="12" fillId="4" borderId="0" xfId="0" applyFont="1" applyFill="1" applyAlignment="1"/>
    <xf numFmtId="0" fontId="12" fillId="4" borderId="0" xfId="0" applyFont="1" applyFill="1" applyAlignment="1">
      <alignment horizontal="left"/>
    </xf>
    <xf numFmtId="164" fontId="18" fillId="0" borderId="7" xfId="0" applyNumberFormat="1" applyFont="1" applyFill="1" applyBorder="1" applyAlignment="1">
      <alignment horizontal="center" vertical="center" wrapText="1"/>
    </xf>
    <xf numFmtId="164" fontId="18" fillId="0" borderId="9" xfId="0" applyNumberFormat="1" applyFont="1" applyFill="1" applyBorder="1" applyAlignment="1">
      <alignment horizontal="center" vertical="center" wrapText="1"/>
    </xf>
    <xf numFmtId="164" fontId="18" fillId="0" borderId="1" xfId="0" applyNumberFormat="1" applyFont="1" applyFill="1" applyBorder="1" applyAlignment="1">
      <alignment horizontal="center" vertical="center"/>
    </xf>
    <xf numFmtId="0" fontId="29" fillId="0" borderId="0" xfId="0" applyFont="1" applyFill="1"/>
    <xf numFmtId="0" fontId="29" fillId="0" borderId="0" xfId="0" applyFont="1" applyFill="1" applyAlignment="1">
      <alignment wrapText="1"/>
    </xf>
    <xf numFmtId="0" fontId="31" fillId="0" borderId="0" xfId="0" applyFont="1" applyFill="1" applyAlignment="1">
      <alignment horizontal="left" vertical="center"/>
    </xf>
    <xf numFmtId="0" fontId="30" fillId="0" borderId="0" xfId="0" applyFont="1" applyFill="1" applyAlignment="1">
      <alignment horizontal="left" vertical="center"/>
    </xf>
    <xf numFmtId="0" fontId="29" fillId="0" borderId="0" xfId="0" applyFont="1" applyFill="1" applyAlignment="1">
      <alignment horizontal="left"/>
    </xf>
    <xf numFmtId="164" fontId="18" fillId="0" borderId="6" xfId="0" applyNumberFormat="1" applyFont="1" applyFill="1" applyBorder="1" applyAlignment="1">
      <alignment horizontal="center" wrapText="1"/>
    </xf>
    <xf numFmtId="8" fontId="18" fillId="0" borderId="8" xfId="0" applyNumberFormat="1" applyFont="1" applyFill="1" applyBorder="1" applyAlignment="1">
      <alignment horizontal="center" wrapText="1"/>
    </xf>
    <xf numFmtId="164" fontId="22" fillId="0" borderId="1" xfId="0" applyNumberFormat="1" applyFont="1" applyFill="1" applyBorder="1" applyAlignment="1">
      <alignment horizontal="center" vertical="center"/>
    </xf>
    <xf numFmtId="4" fontId="21" fillId="0" borderId="1" xfId="1" applyNumberFormat="1" applyFont="1" applyFill="1" applyBorder="1" applyAlignment="1">
      <alignment horizontal="center" vertical="center"/>
    </xf>
    <xf numFmtId="4" fontId="22" fillId="0" borderId="1" xfId="0" applyNumberFormat="1" applyFont="1" applyFill="1" applyBorder="1" applyAlignment="1">
      <alignment horizontal="center" vertical="center"/>
    </xf>
    <xf numFmtId="0" fontId="22" fillId="0" borderId="1" xfId="0" applyFont="1" applyFill="1" applyBorder="1" applyAlignment="1">
      <alignment vertical="top" wrapText="1"/>
    </xf>
    <xf numFmtId="4" fontId="19" fillId="0" borderId="1" xfId="0" applyNumberFormat="1" applyFont="1" applyFill="1" applyBorder="1" applyAlignment="1">
      <alignment horizontal="center" vertical="center"/>
    </xf>
  </cellXfs>
  <cellStyles count="3">
    <cellStyle name="Good" xfId="1" builtinId="26"/>
    <cellStyle name="Hyperlink" xfId="2" builtinId="8"/>
    <cellStyle name="Normal" xfId="0" builtinId="0"/>
  </cellStyles>
  <dxfs count="0"/>
  <tableStyles count="0" defaultTableStyle="TableStyleMedium2" defaultPivotStyle="PivotStyleLight16"/>
  <colors>
    <mruColors>
      <color rgb="FF00ABA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3174</xdr:colOff>
      <xdr:row>1</xdr:row>
      <xdr:rowOff>2276</xdr:rowOff>
    </xdr:to>
    <xdr:pic>
      <xdr:nvPicPr>
        <xdr:cNvPr id="2" name="Picture 1">
          <a:extLst>
            <a:ext uri="{FF2B5EF4-FFF2-40B4-BE49-F238E27FC236}">
              <a16:creationId xmlns:a16="http://schemas.microsoft.com/office/drawing/2014/main" id="{0F573054-F970-47C6-AD83-C543839530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52524" cy="1875526"/>
        </a:xfrm>
        <a:prstGeom prst="rect">
          <a:avLst/>
        </a:prstGeom>
        <a:solidFill>
          <a:srgbClr val="00ABAE"/>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1103291</xdr:colOff>
      <xdr:row>1</xdr:row>
      <xdr:rowOff>0</xdr:rowOff>
    </xdr:to>
    <xdr:pic>
      <xdr:nvPicPr>
        <xdr:cNvPr id="3" name="Picture 2">
          <a:extLst>
            <a:ext uri="{FF2B5EF4-FFF2-40B4-BE49-F238E27FC236}">
              <a16:creationId xmlns:a16="http://schemas.microsoft.com/office/drawing/2014/main" id="{10CA7636-12A4-44DA-B9A4-E0FC962949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103290" cy="17811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ristolwater.co.uk/charges-regulations" TargetMode="External"/><Relationship Id="rId1" Type="http://schemas.openxmlformats.org/officeDocument/2006/relationships/hyperlink" Target="https://www.bristolwater.co.uk/hubfs/Statements/BW_Charging_Arrangement_New%20Connection_24-25.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F3C61-8AEB-4B8A-9F36-BBCF3BC878C2}">
  <sheetPr>
    <tabColor theme="9"/>
  </sheetPr>
  <dimension ref="A1:Q27"/>
  <sheetViews>
    <sheetView topLeftCell="A9" workbookViewId="0">
      <selection activeCell="A27" sqref="A27"/>
    </sheetView>
  </sheetViews>
  <sheetFormatPr defaultRowHeight="15" x14ac:dyDescent="0.25"/>
  <cols>
    <col min="1" max="1" width="16.42578125" customWidth="1"/>
    <col min="2" max="2" width="21.28515625" customWidth="1"/>
    <col min="3" max="3" width="54.28515625" customWidth="1"/>
    <col min="4" max="4" width="30" style="142" customWidth="1"/>
  </cols>
  <sheetData>
    <row r="1" spans="1:17" ht="147.94999999999999" customHeight="1" x14ac:dyDescent="0.35">
      <c r="B1" s="207" t="s">
        <v>0</v>
      </c>
      <c r="C1" s="207"/>
      <c r="D1" s="143"/>
    </row>
    <row r="3" spans="1:17" s="144" customFormat="1" x14ac:dyDescent="0.25">
      <c r="A3" s="146" t="s">
        <v>1</v>
      </c>
      <c r="D3" s="147"/>
    </row>
    <row r="4" spans="1:17" s="144" customFormat="1" x14ac:dyDescent="0.25">
      <c r="D4" s="147"/>
    </row>
    <row r="5" spans="1:17" s="144" customFormat="1" ht="32.450000000000003" customHeight="1" x14ac:dyDescent="0.25">
      <c r="A5" s="208" t="s">
        <v>2</v>
      </c>
      <c r="B5" s="208"/>
      <c r="C5" s="208"/>
      <c r="D5" s="147"/>
    </row>
    <row r="6" spans="1:17" s="144" customFormat="1" ht="66.599999999999994" customHeight="1" x14ac:dyDescent="0.25">
      <c r="A6" s="144" t="s">
        <v>3</v>
      </c>
      <c r="D6" s="145" t="s">
        <v>4</v>
      </c>
      <c r="Q6" s="148"/>
    </row>
    <row r="7" spans="1:17" s="144" customFormat="1" x14ac:dyDescent="0.25">
      <c r="A7" s="144" t="s">
        <v>5</v>
      </c>
      <c r="D7" s="147"/>
    </row>
    <row r="8" spans="1:17" s="144" customFormat="1" x14ac:dyDescent="0.25">
      <c r="D8" s="147"/>
    </row>
    <row r="9" spans="1:17" s="144" customFormat="1" x14ac:dyDescent="0.25">
      <c r="A9" s="144" t="s">
        <v>6</v>
      </c>
      <c r="D9" s="149"/>
    </row>
    <row r="10" spans="1:17" s="144" customFormat="1" x14ac:dyDescent="0.25">
      <c r="D10" s="147"/>
    </row>
    <row r="11" spans="1:17" s="144" customFormat="1" x14ac:dyDescent="0.25">
      <c r="A11" s="144" t="s">
        <v>7</v>
      </c>
      <c r="D11" s="147"/>
    </row>
    <row r="12" spans="1:17" s="144" customFormat="1" x14ac:dyDescent="0.25">
      <c r="D12" s="147"/>
    </row>
    <row r="13" spans="1:17" s="144" customFormat="1" ht="30" x14ac:dyDescent="0.25">
      <c r="A13" s="144" t="s">
        <v>8</v>
      </c>
      <c r="D13" s="145" t="s">
        <v>9</v>
      </c>
    </row>
    <row r="14" spans="1:17" s="144" customFormat="1" x14ac:dyDescent="0.25">
      <c r="D14" s="147"/>
    </row>
    <row r="15" spans="1:17" s="144" customFormat="1" x14ac:dyDescent="0.25">
      <c r="A15" s="146" t="s">
        <v>10</v>
      </c>
      <c r="D15" s="147"/>
    </row>
    <row r="16" spans="1:17" s="144" customFormat="1" x14ac:dyDescent="0.25">
      <c r="A16" s="150"/>
      <c r="D16" s="147"/>
    </row>
    <row r="17" spans="1:4" s="144" customFormat="1" x14ac:dyDescent="0.25">
      <c r="A17" s="146" t="s">
        <v>11</v>
      </c>
      <c r="D17" s="147"/>
    </row>
    <row r="18" spans="1:4" s="144" customFormat="1" ht="50.45" customHeight="1" x14ac:dyDescent="0.25">
      <c r="A18" s="208" t="s">
        <v>12</v>
      </c>
      <c r="B18" s="208"/>
      <c r="C18" s="208"/>
      <c r="D18" s="147"/>
    </row>
    <row r="19" spans="1:4" s="144" customFormat="1" x14ac:dyDescent="0.25">
      <c r="A19" s="144" t="s">
        <v>13</v>
      </c>
      <c r="D19" s="147"/>
    </row>
    <row r="20" spans="1:4" s="144" customFormat="1" x14ac:dyDescent="0.25">
      <c r="A20" s="144" t="s">
        <v>14</v>
      </c>
      <c r="D20" s="147"/>
    </row>
    <row r="21" spans="1:4" s="144" customFormat="1" x14ac:dyDescent="0.25">
      <c r="A21" s="144" t="s">
        <v>15</v>
      </c>
      <c r="D21" s="147"/>
    </row>
    <row r="22" spans="1:4" s="144" customFormat="1" x14ac:dyDescent="0.25">
      <c r="D22" s="147"/>
    </row>
    <row r="23" spans="1:4" s="144" customFormat="1" x14ac:dyDescent="0.25">
      <c r="A23" s="146" t="s">
        <v>16</v>
      </c>
      <c r="D23" s="147"/>
    </row>
    <row r="24" spans="1:4" s="144" customFormat="1" ht="63.95" customHeight="1" x14ac:dyDescent="0.25">
      <c r="A24" s="208" t="s">
        <v>17</v>
      </c>
      <c r="B24" s="208"/>
      <c r="C24" s="208"/>
      <c r="D24" s="147"/>
    </row>
    <row r="25" spans="1:4" s="144" customFormat="1" x14ac:dyDescent="0.25">
      <c r="A25" s="144" t="s">
        <v>18</v>
      </c>
      <c r="D25" s="147"/>
    </row>
    <row r="26" spans="1:4" s="144" customFormat="1" x14ac:dyDescent="0.25">
      <c r="A26" s="144" t="s">
        <v>19</v>
      </c>
      <c r="D26" s="147"/>
    </row>
    <row r="27" spans="1:4" s="144" customFormat="1" x14ac:dyDescent="0.25">
      <c r="A27" s="160" t="s">
        <v>20</v>
      </c>
      <c r="D27" s="147"/>
    </row>
  </sheetData>
  <mergeCells count="4">
    <mergeCell ref="B1:C1"/>
    <mergeCell ref="A24:C24"/>
    <mergeCell ref="A18:C18"/>
    <mergeCell ref="A5:C5"/>
  </mergeCells>
  <hyperlinks>
    <hyperlink ref="D6" r:id="rId1" xr:uid="{CF6D022E-59F1-414F-9D7F-9350CEEF9C93}"/>
    <hyperlink ref="D13" r:id="rId2" xr:uid="{11D6C686-E577-4373-8762-CB21B56F01C6}"/>
  </hyperlinks>
  <pageMargins left="0.7" right="0.7" top="0.75" bottom="0.75" header="0.3" footer="0.3"/>
  <pageSetup paperSize="9" orientation="portrait" horizontalDpi="4294967293" verticalDpi="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O31"/>
  <sheetViews>
    <sheetView zoomScale="70" zoomScaleNormal="70" workbookViewId="0">
      <selection activeCell="B7" sqref="B7"/>
    </sheetView>
  </sheetViews>
  <sheetFormatPr defaultColWidth="8.7109375" defaultRowHeight="16.5" x14ac:dyDescent="0.3"/>
  <cols>
    <col min="1" max="1" width="60.7109375" style="5" bestFit="1" customWidth="1"/>
    <col min="2" max="2" width="25.42578125" style="5" customWidth="1"/>
    <col min="3" max="3" width="71.5703125" style="5" customWidth="1"/>
    <col min="4" max="14" width="8.7109375" style="5"/>
    <col min="15" max="15" width="31" style="5" customWidth="1"/>
    <col min="16" max="16384" width="8.7109375" style="5"/>
  </cols>
  <sheetData>
    <row r="1" spans="1:8" ht="140.44999999999999" customHeight="1" x14ac:dyDescent="0.3">
      <c r="A1" s="19"/>
      <c r="B1" s="209" t="s">
        <v>21</v>
      </c>
      <c r="C1" s="209"/>
    </row>
    <row r="2" spans="1:8" ht="24" customHeight="1" x14ac:dyDescent="0.3"/>
    <row r="3" spans="1:8" ht="24" x14ac:dyDescent="0.45">
      <c r="A3" s="17" t="s">
        <v>22</v>
      </c>
    </row>
    <row r="4" spans="1:8" ht="17.25" thickBot="1" x14ac:dyDescent="0.35"/>
    <row r="5" spans="1:8" ht="17.25" x14ac:dyDescent="0.3">
      <c r="A5" s="139" t="s">
        <v>23</v>
      </c>
      <c r="B5" s="140" t="s">
        <v>24</v>
      </c>
      <c r="C5" s="141" t="s">
        <v>25</v>
      </c>
    </row>
    <row r="6" spans="1:8" x14ac:dyDescent="0.3">
      <c r="A6" s="20" t="s">
        <v>26</v>
      </c>
      <c r="C6" s="11"/>
    </row>
    <row r="7" spans="1:8" ht="33" x14ac:dyDescent="0.3">
      <c r="A7" s="7" t="s">
        <v>27</v>
      </c>
      <c r="B7" s="97">
        <f>'Design and Application fees'!D21</f>
        <v>336</v>
      </c>
      <c r="C7" s="8" t="s">
        <v>28</v>
      </c>
    </row>
    <row r="8" spans="1:8" ht="33.75" customHeight="1" x14ac:dyDescent="0.3">
      <c r="A8" s="7" t="s">
        <v>29</v>
      </c>
      <c r="B8" s="97">
        <f>'Design and Application fees'!D22</f>
        <v>347</v>
      </c>
      <c r="C8" s="9" t="s">
        <v>30</v>
      </c>
      <c r="D8" s="10"/>
      <c r="E8" s="10"/>
      <c r="F8" s="10"/>
      <c r="G8" s="10"/>
      <c r="H8" s="10"/>
    </row>
    <row r="9" spans="1:8" ht="82.5" x14ac:dyDescent="0.3">
      <c r="A9" s="7" t="s">
        <v>31</v>
      </c>
      <c r="B9" s="97">
        <f>'Non Physical Connection Charges'!D14</f>
        <v>24.5</v>
      </c>
      <c r="C9" s="8" t="s">
        <v>32</v>
      </c>
    </row>
    <row r="10" spans="1:8" x14ac:dyDescent="0.3">
      <c r="A10" s="20"/>
      <c r="B10" s="97"/>
      <c r="C10" s="11"/>
    </row>
    <row r="11" spans="1:8" ht="17.25" thickBot="1" x14ac:dyDescent="0.35">
      <c r="A11" s="24" t="s">
        <v>33</v>
      </c>
      <c r="B11" s="98">
        <f>SUM(B7:B9)</f>
        <v>707.5</v>
      </c>
      <c r="C11" s="12"/>
    </row>
    <row r="12" spans="1:8" x14ac:dyDescent="0.3">
      <c r="A12" s="21"/>
      <c r="B12" s="99"/>
      <c r="C12" s="22"/>
    </row>
    <row r="13" spans="1:8" x14ac:dyDescent="0.3">
      <c r="A13" s="13" t="s">
        <v>34</v>
      </c>
      <c r="B13" s="100">
        <f>'Mains and Services'!G28</f>
        <v>0</v>
      </c>
      <c r="C13" s="14" t="s">
        <v>35</v>
      </c>
    </row>
    <row r="14" spans="1:8" x14ac:dyDescent="0.3">
      <c r="A14" s="13"/>
      <c r="B14" s="100"/>
      <c r="C14" s="16"/>
    </row>
    <row r="15" spans="1:8" x14ac:dyDescent="0.3">
      <c r="A15" s="13" t="s">
        <v>36</v>
      </c>
      <c r="B15" s="83">
        <f>'Mains and Services'!G160</f>
        <v>0</v>
      </c>
      <c r="C15" s="11"/>
    </row>
    <row r="16" spans="1:8" x14ac:dyDescent="0.3">
      <c r="A16" s="13"/>
      <c r="B16" s="83"/>
      <c r="C16" s="11"/>
    </row>
    <row r="17" spans="1:15" x14ac:dyDescent="0.3">
      <c r="A17" s="13" t="s">
        <v>37</v>
      </c>
      <c r="B17" s="83">
        <f>'Mains and Services'!G166</f>
        <v>0</v>
      </c>
      <c r="C17" s="11"/>
    </row>
    <row r="18" spans="1:15" x14ac:dyDescent="0.3">
      <c r="A18" s="7" t="s">
        <v>38</v>
      </c>
      <c r="B18" s="100"/>
      <c r="C18" s="16"/>
    </row>
    <row r="19" spans="1:15" x14ac:dyDescent="0.3">
      <c r="A19" s="13" t="s">
        <v>39</v>
      </c>
      <c r="B19" s="83">
        <f>'Mains and Services'!G173</f>
        <v>0</v>
      </c>
      <c r="C19" s="11"/>
    </row>
    <row r="20" spans="1:15" x14ac:dyDescent="0.3">
      <c r="A20" s="13"/>
      <c r="B20" s="83"/>
      <c r="C20" s="11"/>
    </row>
    <row r="21" spans="1:15" x14ac:dyDescent="0.3">
      <c r="A21" s="13" t="s">
        <v>40</v>
      </c>
      <c r="B21" s="83">
        <f>'Mains and Services'!G186</f>
        <v>0</v>
      </c>
      <c r="C21" s="11"/>
    </row>
    <row r="22" spans="1:15" x14ac:dyDescent="0.3">
      <c r="A22" s="7"/>
      <c r="B22" s="83"/>
      <c r="C22" s="11"/>
    </row>
    <row r="23" spans="1:15" x14ac:dyDescent="0.3">
      <c r="A23" s="20" t="s">
        <v>41</v>
      </c>
      <c r="B23" s="83">
        <f>Diversions!H9</f>
        <v>0</v>
      </c>
      <c r="C23" s="11"/>
    </row>
    <row r="24" spans="1:15" x14ac:dyDescent="0.3">
      <c r="A24" s="7"/>
      <c r="B24" s="83"/>
      <c r="C24" s="11"/>
    </row>
    <row r="25" spans="1:15" x14ac:dyDescent="0.3">
      <c r="A25" s="20" t="s">
        <v>42</v>
      </c>
      <c r="B25" s="83">
        <f>'Traffic Man Costs and Permits'!F19</f>
        <v>0</v>
      </c>
      <c r="C25" s="11" t="s">
        <v>43</v>
      </c>
    </row>
    <row r="26" spans="1:15" x14ac:dyDescent="0.3">
      <c r="A26" s="7"/>
      <c r="B26" s="83"/>
      <c r="C26" s="11"/>
    </row>
    <row r="27" spans="1:15" x14ac:dyDescent="0.3">
      <c r="A27" s="20" t="s">
        <v>44</v>
      </c>
      <c r="B27" s="83">
        <f>'Land Entry '!F11</f>
        <v>0</v>
      </c>
      <c r="C27" s="11" t="s">
        <v>45</v>
      </c>
    </row>
    <row r="28" spans="1:15" x14ac:dyDescent="0.3">
      <c r="A28" s="7"/>
      <c r="B28" s="83"/>
      <c r="C28" s="11"/>
    </row>
    <row r="29" spans="1:15" ht="17.25" thickBot="1" x14ac:dyDescent="0.35">
      <c r="A29" s="24" t="s">
        <v>46</v>
      </c>
      <c r="B29" s="98">
        <f>'Exceptional Items'!C13</f>
        <v>0</v>
      </c>
      <c r="C29" s="12"/>
    </row>
    <row r="30" spans="1:15" ht="17.25" thickBot="1" x14ac:dyDescent="0.35">
      <c r="B30" s="23"/>
      <c r="M30" s="15" t="s">
        <v>38</v>
      </c>
      <c r="N30" s="15"/>
      <c r="O30" s="15"/>
    </row>
    <row r="31" spans="1:15" ht="27.75" thickBot="1" x14ac:dyDescent="0.55000000000000004">
      <c r="A31" s="95" t="s">
        <v>47</v>
      </c>
      <c r="B31" s="96">
        <f>(B11+B15+B17+B19+B21+B23+B25+B27+B29)</f>
        <v>707.5</v>
      </c>
    </row>
  </sheetData>
  <mergeCells count="1">
    <mergeCell ref="B1:C1"/>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0"/>
  <sheetViews>
    <sheetView tabSelected="1" workbookViewId="0">
      <selection activeCell="E18" sqref="E18"/>
    </sheetView>
  </sheetViews>
  <sheetFormatPr defaultColWidth="8.7109375" defaultRowHeight="16.5" x14ac:dyDescent="0.3"/>
  <cols>
    <col min="1" max="1" width="41.85546875" style="5" customWidth="1"/>
    <col min="2" max="2" width="22.7109375" style="5" customWidth="1"/>
    <col min="3" max="3" width="21.5703125" style="5" customWidth="1"/>
    <col min="4" max="4" width="12.140625" style="5" customWidth="1"/>
    <col min="5" max="5" width="34.85546875" style="5" customWidth="1"/>
    <col min="6" max="6" width="24.5703125" style="157" customWidth="1"/>
    <col min="7" max="16384" width="8.7109375" style="5"/>
  </cols>
  <sheetData>
    <row r="1" spans="1:6" ht="27" x14ac:dyDescent="0.3">
      <c r="A1" s="210" t="s">
        <v>48</v>
      </c>
      <c r="B1" s="211"/>
      <c r="C1" s="211"/>
      <c r="D1" s="211"/>
    </row>
    <row r="2" spans="1:6" ht="17.25" thickBot="1" x14ac:dyDescent="0.35"/>
    <row r="3" spans="1:6" ht="31.5" customHeight="1" thickBot="1" x14ac:dyDescent="0.35">
      <c r="A3" s="39" t="s">
        <v>49</v>
      </c>
      <c r="B3" s="40" t="s">
        <v>50</v>
      </c>
      <c r="E3" s="39" t="s">
        <v>29</v>
      </c>
      <c r="F3" s="158" t="s">
        <v>50</v>
      </c>
    </row>
    <row r="4" spans="1:6" ht="17.25" thickBot="1" x14ac:dyDescent="0.35">
      <c r="A4" s="27" t="s">
        <v>51</v>
      </c>
      <c r="B4" s="27"/>
      <c r="E4" s="27" t="s">
        <v>51</v>
      </c>
      <c r="F4" s="159"/>
    </row>
    <row r="5" spans="1:6" ht="17.25" thickBot="1" x14ac:dyDescent="0.35">
      <c r="A5" s="91" t="s">
        <v>52</v>
      </c>
      <c r="B5" s="92">
        <v>336</v>
      </c>
      <c r="E5" s="91" t="s">
        <v>52</v>
      </c>
      <c r="F5" s="92">
        <v>347</v>
      </c>
    </row>
    <row r="6" spans="1:6" ht="17.25" thickBot="1" x14ac:dyDescent="0.35">
      <c r="A6" s="91" t="s">
        <v>53</v>
      </c>
      <c r="B6" s="92">
        <v>1007</v>
      </c>
      <c r="E6" s="91" t="s">
        <v>53</v>
      </c>
      <c r="F6" s="92">
        <v>549</v>
      </c>
    </row>
    <row r="7" spans="1:6" ht="17.25" thickBot="1" x14ac:dyDescent="0.35">
      <c r="A7" s="91" t="s">
        <v>54</v>
      </c>
      <c r="B7" s="92">
        <v>1679</v>
      </c>
      <c r="E7" s="91" t="s">
        <v>54</v>
      </c>
      <c r="F7" s="92">
        <v>1109</v>
      </c>
    </row>
    <row r="8" spans="1:6" ht="17.25" thickBot="1" x14ac:dyDescent="0.35">
      <c r="A8" s="27" t="s">
        <v>55</v>
      </c>
      <c r="B8" s="27"/>
      <c r="E8" s="27" t="s">
        <v>55</v>
      </c>
      <c r="F8" s="27"/>
    </row>
    <row r="9" spans="1:6" ht="17.25" thickBot="1" x14ac:dyDescent="0.35">
      <c r="A9" s="91" t="s">
        <v>56</v>
      </c>
      <c r="B9" s="92">
        <v>560</v>
      </c>
      <c r="E9" s="91" t="s">
        <v>56</v>
      </c>
      <c r="F9" s="92">
        <v>549</v>
      </c>
    </row>
    <row r="10" spans="1:6" ht="17.25" thickBot="1" x14ac:dyDescent="0.35">
      <c r="A10" s="91" t="s">
        <v>57</v>
      </c>
      <c r="B10" s="92">
        <v>896</v>
      </c>
      <c r="E10" s="91" t="s">
        <v>57</v>
      </c>
      <c r="F10" s="92">
        <v>840</v>
      </c>
    </row>
    <row r="11" spans="1:6" ht="17.25" thickBot="1" x14ac:dyDescent="0.35">
      <c r="A11" s="91" t="s">
        <v>58</v>
      </c>
      <c r="B11" s="92">
        <v>1119</v>
      </c>
      <c r="E11" s="91" t="s">
        <v>58</v>
      </c>
      <c r="F11" s="92">
        <v>1109</v>
      </c>
    </row>
    <row r="12" spans="1:6" x14ac:dyDescent="0.3">
      <c r="A12" s="25"/>
      <c r="B12" s="6"/>
    </row>
    <row r="13" spans="1:6" x14ac:dyDescent="0.3">
      <c r="A13" s="25"/>
      <c r="B13" s="6"/>
    </row>
    <row r="14" spans="1:6" ht="30" customHeight="1" x14ac:dyDescent="0.3">
      <c r="A14" s="213" t="s">
        <v>59</v>
      </c>
      <c r="B14" s="213"/>
      <c r="C14" s="213"/>
      <c r="D14" s="29"/>
      <c r="E14" s="29"/>
    </row>
    <row r="15" spans="1:6" ht="35.1" customHeight="1" x14ac:dyDescent="0.3">
      <c r="A15" s="213" t="s">
        <v>60</v>
      </c>
      <c r="B15" s="213"/>
      <c r="C15" s="213"/>
      <c r="D15" s="29"/>
      <c r="E15" s="29"/>
    </row>
    <row r="16" spans="1:6" ht="56.1" customHeight="1" x14ac:dyDescent="0.3">
      <c r="A16" s="212" t="s">
        <v>61</v>
      </c>
      <c r="B16" s="212"/>
      <c r="C16" s="212"/>
      <c r="D16" s="29"/>
      <c r="E16" s="29"/>
    </row>
    <row r="17" spans="1:5" ht="35.1" customHeight="1" x14ac:dyDescent="0.3">
      <c r="A17" s="126"/>
      <c r="B17" s="126"/>
      <c r="C17" s="126"/>
      <c r="D17" s="29"/>
      <c r="E17" s="29"/>
    </row>
    <row r="18" spans="1:5" x14ac:dyDescent="0.3">
      <c r="A18" s="127" t="s">
        <v>62</v>
      </c>
      <c r="B18" s="127">
        <v>3.2</v>
      </c>
      <c r="C18" s="126"/>
      <c r="D18" s="29"/>
      <c r="E18" s="29"/>
    </row>
    <row r="19" spans="1:5" ht="17.25" thickBot="1" x14ac:dyDescent="0.35"/>
    <row r="20" spans="1:5" ht="17.25" thickBot="1" x14ac:dyDescent="0.35">
      <c r="A20" s="86" t="s">
        <v>63</v>
      </c>
      <c r="B20" s="87"/>
      <c r="C20" s="87" t="s">
        <v>64</v>
      </c>
      <c r="D20" s="87" t="s">
        <v>65</v>
      </c>
    </row>
    <row r="21" spans="1:5" ht="33.75" thickBot="1" x14ac:dyDescent="0.35">
      <c r="A21" s="84" t="s">
        <v>66</v>
      </c>
      <c r="B21" s="85" t="s">
        <v>67</v>
      </c>
      <c r="C21" s="123" t="s">
        <v>52</v>
      </c>
      <c r="D21" s="88">
        <f>LOOKUP(C21,A5:A11,B5:B11)</f>
        <v>336</v>
      </c>
    </row>
    <row r="22" spans="1:5" ht="17.25" thickBot="1" x14ac:dyDescent="0.35">
      <c r="A22" s="84" t="s">
        <v>68</v>
      </c>
      <c r="B22" s="85" t="s">
        <v>69</v>
      </c>
      <c r="C22" s="123" t="s">
        <v>70</v>
      </c>
      <c r="D22" s="88">
        <v>347</v>
      </c>
    </row>
    <row r="23" spans="1:5" ht="17.25" thickBot="1" x14ac:dyDescent="0.35">
      <c r="A23" s="86" t="s">
        <v>71</v>
      </c>
      <c r="B23" s="87"/>
      <c r="C23" s="87"/>
      <c r="D23" s="89">
        <f>D21+D22</f>
        <v>683</v>
      </c>
    </row>
    <row r="25" spans="1:5" ht="36.950000000000003" customHeight="1" x14ac:dyDescent="0.3">
      <c r="D25" s="90"/>
      <c r="E25" s="90"/>
    </row>
    <row r="29" spans="1:5" x14ac:dyDescent="0.3">
      <c r="A29" s="93" t="s">
        <v>70</v>
      </c>
    </row>
    <row r="30" spans="1:5" x14ac:dyDescent="0.3">
      <c r="A30" s="93" t="s">
        <v>72</v>
      </c>
    </row>
  </sheetData>
  <mergeCells count="4">
    <mergeCell ref="A1:D1"/>
    <mergeCell ref="A16:C16"/>
    <mergeCell ref="A14:C14"/>
    <mergeCell ref="A15:C15"/>
  </mergeCells>
  <dataValidations count="2">
    <dataValidation type="list" allowBlank="1" showInputMessage="1" showErrorMessage="1" sqref="C21" xr:uid="{11A97D1B-B949-49D2-A526-D95A38F3B0DA}">
      <formula1>$A$5:$A$11</formula1>
    </dataValidation>
    <dataValidation type="list" allowBlank="1" showInputMessage="1" showErrorMessage="1" sqref="C22" xr:uid="{A62D0B3F-AB6A-4627-A50C-B44B83550DFE}">
      <formula1>$A$29:$A$30</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4"/>
  <sheetViews>
    <sheetView workbookViewId="0">
      <selection activeCell="C22" sqref="C22"/>
    </sheetView>
  </sheetViews>
  <sheetFormatPr defaultRowHeight="15" x14ac:dyDescent="0.25"/>
  <cols>
    <col min="1" max="1" width="42.5703125" customWidth="1"/>
    <col min="2" max="2" width="13.85546875" customWidth="1"/>
    <col min="3" max="3" width="23.42578125" customWidth="1"/>
    <col min="4" max="4" width="15.28515625" customWidth="1"/>
  </cols>
  <sheetData>
    <row r="1" spans="1:13" ht="44.1" customHeight="1" x14ac:dyDescent="0.25">
      <c r="A1" s="214" t="s">
        <v>73</v>
      </c>
      <c r="B1" s="214"/>
      <c r="C1" s="214"/>
      <c r="D1" s="211"/>
    </row>
    <row r="2" spans="1:13" ht="74.099999999999994" customHeight="1" x14ac:dyDescent="0.25">
      <c r="A2" s="213" t="s">
        <v>74</v>
      </c>
      <c r="B2" s="213"/>
      <c r="C2" s="213"/>
      <c r="D2" s="30"/>
      <c r="E2" s="30"/>
      <c r="F2" s="30"/>
      <c r="G2" s="30"/>
      <c r="H2" s="30"/>
      <c r="I2" s="30"/>
      <c r="J2" s="30"/>
      <c r="K2" s="30"/>
      <c r="L2" s="30"/>
      <c r="M2" s="30"/>
    </row>
    <row r="3" spans="1:13" ht="18.95" customHeight="1" x14ac:dyDescent="0.25">
      <c r="A3" s="128"/>
      <c r="B3" s="128"/>
      <c r="C3" s="128"/>
      <c r="D3" s="30"/>
      <c r="E3" s="30"/>
      <c r="F3" s="30"/>
      <c r="G3" s="30"/>
      <c r="H3" s="30"/>
      <c r="I3" s="30"/>
      <c r="J3" s="30"/>
      <c r="K3" s="30"/>
      <c r="L3" s="30"/>
      <c r="M3" s="30"/>
    </row>
    <row r="4" spans="1:13" ht="16.5" x14ac:dyDescent="0.3">
      <c r="A4" s="15" t="s">
        <v>62</v>
      </c>
      <c r="B4" s="6">
        <v>5.7</v>
      </c>
    </row>
    <row r="5" spans="1:13" ht="16.5" x14ac:dyDescent="0.3">
      <c r="A5" s="15"/>
      <c r="B5" s="6"/>
    </row>
    <row r="6" spans="1:13" ht="16.5" x14ac:dyDescent="0.3">
      <c r="A6" s="35" t="s">
        <v>75</v>
      </c>
      <c r="B6" s="153">
        <v>1</v>
      </c>
    </row>
    <row r="7" spans="1:13" ht="16.5" x14ac:dyDescent="0.3">
      <c r="A7" s="35" t="s">
        <v>76</v>
      </c>
      <c r="B7" s="153">
        <v>1</v>
      </c>
    </row>
    <row r="8" spans="1:13" ht="16.5" x14ac:dyDescent="0.3">
      <c r="A8" s="31" t="s">
        <v>38</v>
      </c>
      <c r="B8" s="5"/>
      <c r="C8" s="5"/>
      <c r="D8" s="5"/>
    </row>
    <row r="9" spans="1:13" ht="16.5" x14ac:dyDescent="0.3">
      <c r="A9" s="36"/>
      <c r="B9" s="37" t="s">
        <v>65</v>
      </c>
      <c r="C9" s="38" t="s">
        <v>77</v>
      </c>
      <c r="D9" s="38" t="s">
        <v>78</v>
      </c>
    </row>
    <row r="10" spans="1:13" ht="16.5" x14ac:dyDescent="0.25">
      <c r="A10" s="33" t="s">
        <v>79</v>
      </c>
      <c r="B10" s="82">
        <v>24.5</v>
      </c>
      <c r="C10" s="151">
        <v>1</v>
      </c>
      <c r="D10" s="81">
        <f>B10*C10</f>
        <v>24.5</v>
      </c>
    </row>
    <row r="11" spans="1:13" ht="16.5" x14ac:dyDescent="0.3">
      <c r="A11" s="34" t="s">
        <v>80</v>
      </c>
      <c r="B11" s="82">
        <v>24.5</v>
      </c>
      <c r="C11" s="152">
        <f>IF(B7&gt;1,B7,0)</f>
        <v>0</v>
      </c>
      <c r="D11" s="81">
        <f t="shared" ref="D11:D12" si="0">B11*C11</f>
        <v>0</v>
      </c>
    </row>
    <row r="12" spans="1:13" ht="16.5" x14ac:dyDescent="0.3">
      <c r="A12" s="35" t="s">
        <v>81</v>
      </c>
      <c r="B12" s="82">
        <v>24.5</v>
      </c>
      <c r="C12" s="152">
        <f>B6-C10-C11</f>
        <v>0</v>
      </c>
      <c r="D12" s="81">
        <f t="shared" si="0"/>
        <v>0</v>
      </c>
    </row>
    <row r="13" spans="1:13" ht="16.5" x14ac:dyDescent="0.3">
      <c r="A13" s="5"/>
      <c r="B13" s="5"/>
      <c r="C13" s="23"/>
      <c r="D13" s="5"/>
    </row>
    <row r="14" spans="1:13" ht="16.5" x14ac:dyDescent="0.3">
      <c r="A14" s="5"/>
      <c r="B14" s="5"/>
      <c r="C14" s="6" t="s">
        <v>71</v>
      </c>
      <c r="D14" s="83">
        <f>D10+D11+D12</f>
        <v>24.5</v>
      </c>
    </row>
  </sheetData>
  <mergeCells count="2">
    <mergeCell ref="A2:C2"/>
    <mergeCell ref="A1:D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186"/>
  <sheetViews>
    <sheetView topLeftCell="A179" zoomScale="90" zoomScaleNormal="90" workbookViewId="0">
      <selection activeCell="F185" sqref="F185"/>
    </sheetView>
  </sheetViews>
  <sheetFormatPr defaultColWidth="8.7109375" defaultRowHeight="16.5" x14ac:dyDescent="0.3"/>
  <cols>
    <col min="1" max="1" width="8.7109375" style="5"/>
    <col min="2" max="2" width="16.140625" style="5" customWidth="1"/>
    <col min="3" max="3" width="44.42578125" style="5" customWidth="1"/>
    <col min="4" max="4" width="13.85546875" style="5" customWidth="1"/>
    <col min="5" max="5" width="11.85546875" style="5" customWidth="1"/>
    <col min="6" max="6" width="12.5703125" style="206" customWidth="1"/>
    <col min="7" max="7" width="9" style="32" customWidth="1"/>
    <col min="8" max="8" width="69.42578125" style="5" customWidth="1"/>
    <col min="9" max="9" width="70.85546875" style="5" customWidth="1"/>
    <col min="10" max="16384" width="8.7109375" style="5"/>
  </cols>
  <sheetData>
    <row r="1" spans="1:9" ht="27" x14ac:dyDescent="0.3">
      <c r="A1" s="214" t="s">
        <v>82</v>
      </c>
      <c r="B1" s="214"/>
      <c r="C1" s="214"/>
      <c r="D1" s="214"/>
      <c r="E1" s="211"/>
      <c r="F1" s="211"/>
      <c r="G1" s="211"/>
      <c r="H1" s="211"/>
    </row>
    <row r="2" spans="1:9" ht="17.25" x14ac:dyDescent="0.3">
      <c r="D2" s="41"/>
      <c r="E2" s="41"/>
      <c r="F2" s="190"/>
      <c r="G2" s="41"/>
      <c r="H2" s="41"/>
      <c r="I2" s="41"/>
    </row>
    <row r="3" spans="1:9" ht="17.25" x14ac:dyDescent="0.3">
      <c r="A3" s="43" t="s">
        <v>83</v>
      </c>
      <c r="B3" s="43"/>
      <c r="C3" s="42"/>
      <c r="D3" s="42"/>
      <c r="E3" s="42"/>
      <c r="F3" s="191"/>
      <c r="G3" s="42"/>
      <c r="H3" s="42"/>
      <c r="I3" s="42"/>
    </row>
    <row r="4" spans="1:9" ht="17.25" x14ac:dyDescent="0.3">
      <c r="A4" s="215" t="s">
        <v>84</v>
      </c>
      <c r="B4" s="215"/>
      <c r="C4" s="216"/>
      <c r="D4" s="216"/>
      <c r="E4" s="216"/>
      <c r="F4" s="216"/>
      <c r="G4" s="216"/>
      <c r="H4" s="216"/>
    </row>
    <row r="5" spans="1:9" ht="17.25" x14ac:dyDescent="0.3">
      <c r="C5" s="43"/>
      <c r="D5" s="43"/>
      <c r="E5" s="43"/>
      <c r="F5" s="192"/>
      <c r="G5" s="43"/>
      <c r="H5" s="44"/>
    </row>
    <row r="6" spans="1:9" ht="17.25" thickBot="1" x14ac:dyDescent="0.35">
      <c r="A6" s="15" t="s">
        <v>34</v>
      </c>
      <c r="B6" s="15"/>
      <c r="C6" s="15"/>
      <c r="D6" s="15"/>
      <c r="E6" s="45"/>
      <c r="F6" s="193"/>
      <c r="G6" s="46"/>
      <c r="H6" s="51"/>
    </row>
    <row r="7" spans="1:9" ht="50.25" thickBot="1" x14ac:dyDescent="0.35">
      <c r="A7" s="70" t="s">
        <v>85</v>
      </c>
      <c r="B7" s="70" t="s">
        <v>86</v>
      </c>
      <c r="C7" s="64" t="s">
        <v>87</v>
      </c>
      <c r="D7" s="70" t="s">
        <v>88</v>
      </c>
      <c r="E7" s="70" t="s">
        <v>89</v>
      </c>
      <c r="F7" s="194" t="s">
        <v>65</v>
      </c>
      <c r="G7" s="64" t="s">
        <v>71</v>
      </c>
      <c r="H7" s="64" t="s">
        <v>25</v>
      </c>
    </row>
    <row r="8" spans="1:9" ht="82.5" x14ac:dyDescent="0.3">
      <c r="A8" s="57" t="s">
        <v>90</v>
      </c>
      <c r="B8" s="57">
        <v>5.0999999999999996</v>
      </c>
      <c r="C8" s="58" t="s">
        <v>91</v>
      </c>
      <c r="D8" s="59" t="s">
        <v>92</v>
      </c>
      <c r="E8" s="124">
        <v>0</v>
      </c>
      <c r="F8" s="232">
        <v>156.07</v>
      </c>
      <c r="G8" s="115">
        <f t="shared" ref="G8:G27" si="0">E8*F8</f>
        <v>0</v>
      </c>
      <c r="H8" s="60" t="s">
        <v>93</v>
      </c>
      <c r="I8" s="161" t="s">
        <v>94</v>
      </c>
    </row>
    <row r="9" spans="1:9" ht="17.25" thickBot="1" x14ac:dyDescent="0.35">
      <c r="A9" s="57" t="s">
        <v>90</v>
      </c>
      <c r="B9" s="57">
        <v>5.0999999999999996</v>
      </c>
      <c r="C9" s="58" t="s">
        <v>95</v>
      </c>
      <c r="D9" s="59" t="s">
        <v>96</v>
      </c>
      <c r="E9" s="124">
        <v>0</v>
      </c>
      <c r="F9" s="232">
        <v>117.06</v>
      </c>
      <c r="G9" s="115">
        <f t="shared" si="0"/>
        <v>0</v>
      </c>
      <c r="H9" s="60" t="s">
        <v>97</v>
      </c>
    </row>
    <row r="10" spans="1:9" ht="30.75" thickBot="1" x14ac:dyDescent="0.35">
      <c r="A10" s="57" t="s">
        <v>90</v>
      </c>
      <c r="B10" s="57">
        <v>5.0999999999999996</v>
      </c>
      <c r="C10" s="58" t="s">
        <v>98</v>
      </c>
      <c r="D10" s="59" t="s">
        <v>96</v>
      </c>
      <c r="E10" s="124">
        <v>0</v>
      </c>
      <c r="F10" s="232">
        <v>29.89</v>
      </c>
      <c r="G10" s="115">
        <f t="shared" ref="G10" si="1">E10*F10</f>
        <v>0</v>
      </c>
      <c r="H10" s="60"/>
    </row>
    <row r="11" spans="1:9" ht="83.25" thickBot="1" x14ac:dyDescent="0.35">
      <c r="A11" s="57" t="s">
        <v>90</v>
      </c>
      <c r="B11" s="57">
        <v>5.2</v>
      </c>
      <c r="C11" s="58" t="s">
        <v>99</v>
      </c>
      <c r="D11" s="59" t="s">
        <v>92</v>
      </c>
      <c r="E11" s="124">
        <v>0</v>
      </c>
      <c r="F11" s="232">
        <v>742.22</v>
      </c>
      <c r="G11" s="115">
        <f t="shared" si="0"/>
        <v>0</v>
      </c>
      <c r="H11" s="60" t="s">
        <v>100</v>
      </c>
    </row>
    <row r="12" spans="1:9" ht="17.25" thickBot="1" x14ac:dyDescent="0.35">
      <c r="A12" s="57" t="s">
        <v>90</v>
      </c>
      <c r="B12" s="57">
        <v>5.2</v>
      </c>
      <c r="C12" s="58" t="s">
        <v>95</v>
      </c>
      <c r="D12" s="59" t="s">
        <v>96</v>
      </c>
      <c r="E12" s="124">
        <v>0</v>
      </c>
      <c r="F12" s="232">
        <v>117.06</v>
      </c>
      <c r="G12" s="115">
        <f t="shared" ref="G12:G17" si="2">E12*F12</f>
        <v>0</v>
      </c>
      <c r="H12" s="60" t="s">
        <v>97</v>
      </c>
    </row>
    <row r="13" spans="1:9" ht="17.25" thickBot="1" x14ac:dyDescent="0.35">
      <c r="A13" s="57" t="s">
        <v>90</v>
      </c>
      <c r="B13" s="57">
        <v>5.2</v>
      </c>
      <c r="C13" s="58" t="s">
        <v>101</v>
      </c>
      <c r="D13" s="59" t="s">
        <v>102</v>
      </c>
      <c r="E13" s="124">
        <v>0</v>
      </c>
      <c r="F13" s="232">
        <v>145.84</v>
      </c>
      <c r="G13" s="115">
        <f t="shared" si="2"/>
        <v>0</v>
      </c>
      <c r="H13" s="60"/>
    </row>
    <row r="14" spans="1:9" ht="17.25" thickBot="1" x14ac:dyDescent="0.35">
      <c r="A14" s="57" t="s">
        <v>90</v>
      </c>
      <c r="B14" s="57">
        <v>5.2</v>
      </c>
      <c r="C14" s="58" t="s">
        <v>103</v>
      </c>
      <c r="D14" s="59" t="s">
        <v>102</v>
      </c>
      <c r="E14" s="124">
        <v>0</v>
      </c>
      <c r="F14" s="232">
        <v>147.69999999999999</v>
      </c>
      <c r="G14" s="115">
        <f t="shared" si="2"/>
        <v>0</v>
      </c>
      <c r="H14" s="60"/>
    </row>
    <row r="15" spans="1:9" ht="30.75" thickBot="1" x14ac:dyDescent="0.35">
      <c r="A15" s="57" t="s">
        <v>90</v>
      </c>
      <c r="B15" s="57">
        <v>5.2</v>
      </c>
      <c r="C15" s="58" t="s">
        <v>104</v>
      </c>
      <c r="D15" s="59" t="s">
        <v>102</v>
      </c>
      <c r="E15" s="124">
        <v>0</v>
      </c>
      <c r="F15" s="232">
        <v>6.68</v>
      </c>
      <c r="G15" s="115">
        <f t="shared" si="2"/>
        <v>0</v>
      </c>
      <c r="H15" s="60" t="s">
        <v>105</v>
      </c>
    </row>
    <row r="16" spans="1:9" ht="30.75" thickBot="1" x14ac:dyDescent="0.35">
      <c r="A16" s="57" t="s">
        <v>90</v>
      </c>
      <c r="B16" s="57">
        <v>5.2</v>
      </c>
      <c r="C16" s="58" t="s">
        <v>106</v>
      </c>
      <c r="D16" s="59" t="s">
        <v>102</v>
      </c>
      <c r="E16" s="124">
        <v>0</v>
      </c>
      <c r="F16" s="232">
        <v>8.5399999999999991</v>
      </c>
      <c r="G16" s="115">
        <f t="shared" si="2"/>
        <v>0</v>
      </c>
      <c r="H16" s="60" t="s">
        <v>105</v>
      </c>
    </row>
    <row r="17" spans="1:8" ht="30.75" thickBot="1" x14ac:dyDescent="0.35">
      <c r="A17" s="57" t="s">
        <v>90</v>
      </c>
      <c r="B17" s="57">
        <v>5.2</v>
      </c>
      <c r="C17" s="58" t="s">
        <v>98</v>
      </c>
      <c r="D17" s="59" t="s">
        <v>96</v>
      </c>
      <c r="E17" s="124">
        <v>0</v>
      </c>
      <c r="F17" s="232">
        <v>29.89</v>
      </c>
      <c r="G17" s="115">
        <f t="shared" si="2"/>
        <v>0</v>
      </c>
      <c r="H17" s="60"/>
    </row>
    <row r="18" spans="1:8" ht="66.75" thickBot="1" x14ac:dyDescent="0.35">
      <c r="A18" s="57" t="s">
        <v>90</v>
      </c>
      <c r="B18" s="57">
        <v>5.3</v>
      </c>
      <c r="C18" s="58" t="s">
        <v>107</v>
      </c>
      <c r="D18" s="59" t="s">
        <v>92</v>
      </c>
      <c r="E18" s="124">
        <v>0</v>
      </c>
      <c r="F18" s="232">
        <v>1003.66</v>
      </c>
      <c r="G18" s="115">
        <f t="shared" si="0"/>
        <v>0</v>
      </c>
      <c r="H18" s="60" t="s">
        <v>108</v>
      </c>
    </row>
    <row r="19" spans="1:8" ht="66.75" thickBot="1" x14ac:dyDescent="0.35">
      <c r="A19" s="57" t="s">
        <v>90</v>
      </c>
      <c r="B19" s="57">
        <v>5.3</v>
      </c>
      <c r="C19" s="58" t="s">
        <v>107</v>
      </c>
      <c r="D19" s="59" t="s">
        <v>92</v>
      </c>
      <c r="E19" s="124">
        <v>0</v>
      </c>
      <c r="F19" s="232">
        <v>1048.1600000000001</v>
      </c>
      <c r="G19" s="115">
        <f t="shared" si="0"/>
        <v>0</v>
      </c>
      <c r="H19" s="60" t="s">
        <v>109</v>
      </c>
    </row>
    <row r="20" spans="1:8" ht="17.25" thickBot="1" x14ac:dyDescent="0.35">
      <c r="A20" s="57" t="s">
        <v>90</v>
      </c>
      <c r="B20" s="57">
        <v>5.3</v>
      </c>
      <c r="C20" s="58" t="s">
        <v>110</v>
      </c>
      <c r="D20" s="59" t="s">
        <v>96</v>
      </c>
      <c r="E20" s="124">
        <v>0</v>
      </c>
      <c r="F20" s="232">
        <v>130.79</v>
      </c>
      <c r="G20" s="115">
        <f t="shared" si="0"/>
        <v>0</v>
      </c>
      <c r="H20" s="60"/>
    </row>
    <row r="21" spans="1:8" ht="30.75" thickBot="1" x14ac:dyDescent="0.35">
      <c r="A21" s="57" t="s">
        <v>90</v>
      </c>
      <c r="B21" s="57">
        <v>5.3</v>
      </c>
      <c r="C21" s="58" t="s">
        <v>111</v>
      </c>
      <c r="D21" s="59" t="s">
        <v>96</v>
      </c>
      <c r="E21" s="124">
        <v>0</v>
      </c>
      <c r="F21" s="232">
        <v>220.11</v>
      </c>
      <c r="G21" s="115">
        <f t="shared" si="0"/>
        <v>0</v>
      </c>
      <c r="H21" s="60"/>
    </row>
    <row r="22" spans="1:8" ht="17.25" thickBot="1" x14ac:dyDescent="0.35">
      <c r="A22" s="57" t="s">
        <v>90</v>
      </c>
      <c r="B22" s="57">
        <v>5.3</v>
      </c>
      <c r="C22" s="58" t="s">
        <v>101</v>
      </c>
      <c r="D22" s="59" t="s">
        <v>102</v>
      </c>
      <c r="E22" s="124">
        <v>0</v>
      </c>
      <c r="F22" s="232">
        <v>156.33000000000001</v>
      </c>
      <c r="G22" s="115">
        <f t="shared" si="0"/>
        <v>0</v>
      </c>
      <c r="H22" s="60"/>
    </row>
    <row r="23" spans="1:8" ht="17.25" thickBot="1" x14ac:dyDescent="0.35">
      <c r="A23" s="57" t="s">
        <v>90</v>
      </c>
      <c r="B23" s="57">
        <v>5.3</v>
      </c>
      <c r="C23" s="58" t="s">
        <v>103</v>
      </c>
      <c r="D23" s="59" t="s">
        <v>102</v>
      </c>
      <c r="E23" s="124">
        <v>0</v>
      </c>
      <c r="F23" s="232">
        <v>158.19</v>
      </c>
      <c r="G23" s="115">
        <f t="shared" si="0"/>
        <v>0</v>
      </c>
      <c r="H23" s="60"/>
    </row>
    <row r="24" spans="1:8" ht="30.75" thickBot="1" x14ac:dyDescent="0.35">
      <c r="A24" s="57" t="s">
        <v>90</v>
      </c>
      <c r="B24" s="57">
        <v>5.3</v>
      </c>
      <c r="C24" s="58" t="s">
        <v>104</v>
      </c>
      <c r="D24" s="59" t="s">
        <v>102</v>
      </c>
      <c r="E24" s="124">
        <v>0</v>
      </c>
      <c r="F24" s="232">
        <v>7.38</v>
      </c>
      <c r="G24" s="115">
        <f t="shared" si="0"/>
        <v>0</v>
      </c>
      <c r="H24" s="60" t="s">
        <v>105</v>
      </c>
    </row>
    <row r="25" spans="1:8" ht="30.75" thickBot="1" x14ac:dyDescent="0.35">
      <c r="A25" s="57" t="s">
        <v>90</v>
      </c>
      <c r="B25" s="57">
        <v>5.3</v>
      </c>
      <c r="C25" s="58" t="s">
        <v>106</v>
      </c>
      <c r="D25" s="59" t="s">
        <v>102</v>
      </c>
      <c r="E25" s="124">
        <v>0</v>
      </c>
      <c r="F25" s="232">
        <v>9.24</v>
      </c>
      <c r="G25" s="115">
        <f t="shared" si="0"/>
        <v>0</v>
      </c>
      <c r="H25" s="60" t="s">
        <v>105</v>
      </c>
    </row>
    <row r="26" spans="1:8" ht="30.75" thickBot="1" x14ac:dyDescent="0.35">
      <c r="A26" s="57" t="s">
        <v>90</v>
      </c>
      <c r="B26" s="57">
        <v>5.3</v>
      </c>
      <c r="C26" s="58" t="s">
        <v>112</v>
      </c>
      <c r="D26" s="59" t="s">
        <v>96</v>
      </c>
      <c r="E26" s="124">
        <v>0</v>
      </c>
      <c r="F26" s="232">
        <v>1002.12</v>
      </c>
      <c r="G26" s="115">
        <f t="shared" si="0"/>
        <v>0</v>
      </c>
      <c r="H26" s="60"/>
    </row>
    <row r="27" spans="1:8" ht="30.75" thickBot="1" x14ac:dyDescent="0.35">
      <c r="A27" s="57" t="s">
        <v>90</v>
      </c>
      <c r="B27" s="57">
        <v>5.3</v>
      </c>
      <c r="C27" s="58" t="s">
        <v>113</v>
      </c>
      <c r="D27" s="59" t="s">
        <v>96</v>
      </c>
      <c r="E27" s="124">
        <v>0</v>
      </c>
      <c r="F27" s="232">
        <v>519.91999999999996</v>
      </c>
      <c r="G27" s="115">
        <f t="shared" si="0"/>
        <v>0</v>
      </c>
      <c r="H27" s="60"/>
    </row>
    <row r="28" spans="1:8" ht="18" thickBot="1" x14ac:dyDescent="0.35">
      <c r="A28" s="62"/>
      <c r="B28" s="62"/>
      <c r="C28" s="63"/>
      <c r="D28" s="63"/>
      <c r="E28" s="63"/>
      <c r="F28" s="195" t="s">
        <v>114</v>
      </c>
      <c r="G28" s="116">
        <f>SUM(G8:G27)</f>
        <v>0</v>
      </c>
      <c r="H28" s="72"/>
    </row>
    <row r="29" spans="1:8" ht="17.25" x14ac:dyDescent="0.3">
      <c r="A29" s="46"/>
      <c r="B29" s="46"/>
      <c r="C29" s="46"/>
      <c r="D29" s="53"/>
      <c r="E29" s="53"/>
      <c r="F29" s="196"/>
      <c r="G29" s="47"/>
      <c r="H29" s="44"/>
    </row>
    <row r="30" spans="1:8" ht="17.25" x14ac:dyDescent="0.3">
      <c r="A30" s="46"/>
      <c r="B30" s="46"/>
      <c r="C30" s="54"/>
      <c r="D30" s="54"/>
      <c r="E30" s="54"/>
      <c r="F30" s="197"/>
      <c r="G30" s="54"/>
      <c r="H30" s="44"/>
    </row>
    <row r="31" spans="1:8" ht="17.25" thickBot="1" x14ac:dyDescent="0.35">
      <c r="A31" s="48" t="s">
        <v>36</v>
      </c>
      <c r="B31" s="48"/>
      <c r="C31" s="48"/>
      <c r="D31" s="48"/>
      <c r="E31" s="49"/>
      <c r="F31" s="198"/>
      <c r="G31" s="50"/>
      <c r="H31" s="51"/>
    </row>
    <row r="32" spans="1:8" ht="50.25" thickBot="1" x14ac:dyDescent="0.35">
      <c r="A32" s="70" t="s">
        <v>85</v>
      </c>
      <c r="B32" s="70" t="s">
        <v>86</v>
      </c>
      <c r="C32" s="64" t="s">
        <v>87</v>
      </c>
      <c r="D32" s="70" t="s">
        <v>88</v>
      </c>
      <c r="E32" s="70" t="s">
        <v>89</v>
      </c>
      <c r="F32" s="194" t="s">
        <v>115</v>
      </c>
      <c r="G32" s="64" t="s">
        <v>71</v>
      </c>
      <c r="H32" s="64" t="s">
        <v>25</v>
      </c>
    </row>
    <row r="33" spans="1:8" ht="30.75" thickBot="1" x14ac:dyDescent="0.35">
      <c r="A33" s="57" t="s">
        <v>116</v>
      </c>
      <c r="B33" s="57">
        <v>4.0999999999999996</v>
      </c>
      <c r="C33" s="58" t="s">
        <v>117</v>
      </c>
      <c r="D33" s="59" t="s">
        <v>118</v>
      </c>
      <c r="E33" s="124">
        <v>0</v>
      </c>
      <c r="F33" s="233">
        <v>22.35</v>
      </c>
      <c r="G33" s="115">
        <f>E33*F33</f>
        <v>0</v>
      </c>
      <c r="H33" s="60" t="s">
        <v>119</v>
      </c>
    </row>
    <row r="34" spans="1:8" ht="30.75" thickBot="1" x14ac:dyDescent="0.35">
      <c r="A34" s="57" t="s">
        <v>116</v>
      </c>
      <c r="B34" s="57">
        <v>4.0999999999999996</v>
      </c>
      <c r="C34" s="58" t="s">
        <v>120</v>
      </c>
      <c r="D34" s="59" t="s">
        <v>118</v>
      </c>
      <c r="E34" s="124">
        <v>0</v>
      </c>
      <c r="F34" s="233">
        <v>23.7</v>
      </c>
      <c r="G34" s="115">
        <f t="shared" ref="G34:G97" si="3">E34*F34</f>
        <v>0</v>
      </c>
      <c r="H34" s="60" t="s">
        <v>119</v>
      </c>
    </row>
    <row r="35" spans="1:8" ht="30.75" thickBot="1" x14ac:dyDescent="0.35">
      <c r="A35" s="57" t="s">
        <v>116</v>
      </c>
      <c r="B35" s="57">
        <v>4.0999999999999996</v>
      </c>
      <c r="C35" s="58" t="s">
        <v>121</v>
      </c>
      <c r="D35" s="59" t="s">
        <v>118</v>
      </c>
      <c r="E35" s="124">
        <v>0</v>
      </c>
      <c r="F35" s="233">
        <v>73.959999999999994</v>
      </c>
      <c r="G35" s="115">
        <f t="shared" si="3"/>
        <v>0</v>
      </c>
      <c r="H35" s="60" t="s">
        <v>119</v>
      </c>
    </row>
    <row r="36" spans="1:8" ht="30.75" thickBot="1" x14ac:dyDescent="0.35">
      <c r="A36" s="57" t="s">
        <v>116</v>
      </c>
      <c r="B36" s="57">
        <v>4.0999999999999996</v>
      </c>
      <c r="C36" s="58" t="s">
        <v>122</v>
      </c>
      <c r="D36" s="59" t="s">
        <v>118</v>
      </c>
      <c r="E36" s="124">
        <v>0</v>
      </c>
      <c r="F36" s="233">
        <v>75.31</v>
      </c>
      <c r="G36" s="115">
        <f t="shared" si="3"/>
        <v>0</v>
      </c>
      <c r="H36" s="60" t="s">
        <v>119</v>
      </c>
    </row>
    <row r="37" spans="1:8" ht="30.75" thickBot="1" x14ac:dyDescent="0.35">
      <c r="A37" s="57" t="s">
        <v>116</v>
      </c>
      <c r="B37" s="57">
        <v>4.0999999999999996</v>
      </c>
      <c r="C37" s="58" t="s">
        <v>123</v>
      </c>
      <c r="D37" s="59" t="s">
        <v>118</v>
      </c>
      <c r="E37" s="124">
        <v>0</v>
      </c>
      <c r="F37" s="233">
        <v>71.14</v>
      </c>
      <c r="G37" s="115">
        <f t="shared" si="3"/>
        <v>0</v>
      </c>
      <c r="H37" s="60" t="s">
        <v>119</v>
      </c>
    </row>
    <row r="38" spans="1:8" ht="45.75" thickBot="1" x14ac:dyDescent="0.35">
      <c r="A38" s="57" t="s">
        <v>116</v>
      </c>
      <c r="B38" s="57">
        <v>4.0999999999999996</v>
      </c>
      <c r="C38" s="58" t="s">
        <v>124</v>
      </c>
      <c r="D38" s="59" t="s">
        <v>118</v>
      </c>
      <c r="E38" s="124">
        <v>0</v>
      </c>
      <c r="F38" s="233">
        <v>72.5</v>
      </c>
      <c r="G38" s="115">
        <f t="shared" si="3"/>
        <v>0</v>
      </c>
      <c r="H38" s="60" t="s">
        <v>119</v>
      </c>
    </row>
    <row r="39" spans="1:8" ht="30.75" thickBot="1" x14ac:dyDescent="0.35">
      <c r="A39" s="57" t="s">
        <v>116</v>
      </c>
      <c r="B39" s="57">
        <v>4.0999999999999996</v>
      </c>
      <c r="C39" s="58" t="s">
        <v>125</v>
      </c>
      <c r="D39" s="59" t="s">
        <v>118</v>
      </c>
      <c r="E39" s="124">
        <v>0</v>
      </c>
      <c r="F39" s="233">
        <v>188.07</v>
      </c>
      <c r="G39" s="115">
        <f t="shared" si="3"/>
        <v>0</v>
      </c>
      <c r="H39" s="60" t="s">
        <v>119</v>
      </c>
    </row>
    <row r="40" spans="1:8" ht="30.75" thickBot="1" x14ac:dyDescent="0.35">
      <c r="A40" s="57" t="s">
        <v>116</v>
      </c>
      <c r="B40" s="57">
        <v>4.0999999999999996</v>
      </c>
      <c r="C40" s="58" t="s">
        <v>126</v>
      </c>
      <c r="D40" s="59" t="s">
        <v>118</v>
      </c>
      <c r="E40" s="124">
        <v>0</v>
      </c>
      <c r="F40" s="233">
        <v>189.43</v>
      </c>
      <c r="G40" s="115">
        <f t="shared" si="3"/>
        <v>0</v>
      </c>
      <c r="H40" s="60" t="s">
        <v>119</v>
      </c>
    </row>
    <row r="41" spans="1:8" ht="30.75" thickBot="1" x14ac:dyDescent="0.35">
      <c r="A41" s="57" t="s">
        <v>116</v>
      </c>
      <c r="B41" s="57">
        <v>4.0999999999999996</v>
      </c>
      <c r="C41" s="58" t="s">
        <v>127</v>
      </c>
      <c r="D41" s="59" t="s">
        <v>118</v>
      </c>
      <c r="E41" s="124">
        <v>0</v>
      </c>
      <c r="F41" s="233">
        <v>252.22</v>
      </c>
      <c r="G41" s="115">
        <f t="shared" si="3"/>
        <v>0</v>
      </c>
      <c r="H41" s="60" t="s">
        <v>119</v>
      </c>
    </row>
    <row r="42" spans="1:8" ht="30.75" thickBot="1" x14ac:dyDescent="0.35">
      <c r="A42" s="57" t="s">
        <v>116</v>
      </c>
      <c r="B42" s="57">
        <v>4.0999999999999996</v>
      </c>
      <c r="C42" s="58" t="s">
        <v>128</v>
      </c>
      <c r="D42" s="59" t="s">
        <v>118</v>
      </c>
      <c r="E42" s="124">
        <v>0</v>
      </c>
      <c r="F42" s="233">
        <v>253.58</v>
      </c>
      <c r="G42" s="115">
        <f t="shared" si="3"/>
        <v>0</v>
      </c>
      <c r="H42" s="60" t="s">
        <v>119</v>
      </c>
    </row>
    <row r="43" spans="1:8" ht="30.75" thickBot="1" x14ac:dyDescent="0.35">
      <c r="A43" s="57" t="s">
        <v>116</v>
      </c>
      <c r="B43" s="57">
        <v>4.0999999999999996</v>
      </c>
      <c r="C43" s="58" t="s">
        <v>117</v>
      </c>
      <c r="D43" s="59" t="s">
        <v>118</v>
      </c>
      <c r="E43" s="124">
        <v>0</v>
      </c>
      <c r="F43" s="233">
        <v>24.84</v>
      </c>
      <c r="G43" s="115">
        <f t="shared" si="3"/>
        <v>0</v>
      </c>
      <c r="H43" s="60" t="s">
        <v>129</v>
      </c>
    </row>
    <row r="44" spans="1:8" ht="30.75" thickBot="1" x14ac:dyDescent="0.35">
      <c r="A44" s="57" t="s">
        <v>116</v>
      </c>
      <c r="B44" s="57">
        <v>4.0999999999999996</v>
      </c>
      <c r="C44" s="58" t="s">
        <v>120</v>
      </c>
      <c r="D44" s="59" t="s">
        <v>118</v>
      </c>
      <c r="E44" s="124">
        <v>0</v>
      </c>
      <c r="F44" s="233">
        <v>28.8</v>
      </c>
      <c r="G44" s="115">
        <f t="shared" si="3"/>
        <v>0</v>
      </c>
      <c r="H44" s="60" t="s">
        <v>129</v>
      </c>
    </row>
    <row r="45" spans="1:8" ht="30.75" thickBot="1" x14ac:dyDescent="0.35">
      <c r="A45" s="57" t="s">
        <v>116</v>
      </c>
      <c r="B45" s="57">
        <v>4.0999999999999996</v>
      </c>
      <c r="C45" s="58" t="s">
        <v>121</v>
      </c>
      <c r="D45" s="59" t="s">
        <v>118</v>
      </c>
      <c r="E45" s="124">
        <v>0</v>
      </c>
      <c r="F45" s="233">
        <v>76.45</v>
      </c>
      <c r="G45" s="115">
        <f t="shared" si="3"/>
        <v>0</v>
      </c>
      <c r="H45" s="60" t="s">
        <v>129</v>
      </c>
    </row>
    <row r="46" spans="1:8" ht="30.75" thickBot="1" x14ac:dyDescent="0.35">
      <c r="A46" s="57" t="s">
        <v>116</v>
      </c>
      <c r="B46" s="57">
        <v>4.0999999999999996</v>
      </c>
      <c r="C46" s="58" t="s">
        <v>122</v>
      </c>
      <c r="D46" s="59" t="s">
        <v>118</v>
      </c>
      <c r="E46" s="124">
        <v>0</v>
      </c>
      <c r="F46" s="233">
        <v>80.41</v>
      </c>
      <c r="G46" s="115">
        <f t="shared" si="3"/>
        <v>0</v>
      </c>
      <c r="H46" s="60" t="s">
        <v>129</v>
      </c>
    </row>
    <row r="47" spans="1:8" ht="30.75" thickBot="1" x14ac:dyDescent="0.35">
      <c r="A47" s="57" t="s">
        <v>116</v>
      </c>
      <c r="B47" s="57">
        <v>4.0999999999999996</v>
      </c>
      <c r="C47" s="58" t="s">
        <v>130</v>
      </c>
      <c r="D47" s="59" t="s">
        <v>118</v>
      </c>
      <c r="E47" s="124">
        <v>0</v>
      </c>
      <c r="F47" s="233">
        <v>73.64</v>
      </c>
      <c r="G47" s="115">
        <f t="shared" si="3"/>
        <v>0</v>
      </c>
      <c r="H47" s="60" t="s">
        <v>129</v>
      </c>
    </row>
    <row r="48" spans="1:8" ht="45.75" thickBot="1" x14ac:dyDescent="0.35">
      <c r="A48" s="57" t="s">
        <v>116</v>
      </c>
      <c r="B48" s="57">
        <v>4.0999999999999996</v>
      </c>
      <c r="C48" s="58" t="s">
        <v>131</v>
      </c>
      <c r="D48" s="59" t="s">
        <v>118</v>
      </c>
      <c r="E48" s="124">
        <v>0</v>
      </c>
      <c r="F48" s="233">
        <v>77.59</v>
      </c>
      <c r="G48" s="115">
        <f t="shared" si="3"/>
        <v>0</v>
      </c>
      <c r="H48" s="60" t="s">
        <v>129</v>
      </c>
    </row>
    <row r="49" spans="1:8" ht="30.75" thickBot="1" x14ac:dyDescent="0.35">
      <c r="A49" s="57" t="s">
        <v>116</v>
      </c>
      <c r="B49" s="57">
        <v>4.0999999999999996</v>
      </c>
      <c r="C49" s="58" t="s">
        <v>125</v>
      </c>
      <c r="D49" s="59" t="s">
        <v>118</v>
      </c>
      <c r="E49" s="124">
        <v>0</v>
      </c>
      <c r="F49" s="233">
        <v>190.56</v>
      </c>
      <c r="G49" s="115">
        <f t="shared" si="3"/>
        <v>0</v>
      </c>
      <c r="H49" s="60" t="s">
        <v>129</v>
      </c>
    </row>
    <row r="50" spans="1:8" ht="30.75" thickBot="1" x14ac:dyDescent="0.35">
      <c r="A50" s="57" t="s">
        <v>116</v>
      </c>
      <c r="B50" s="57">
        <v>4.0999999999999996</v>
      </c>
      <c r="C50" s="58" t="s">
        <v>132</v>
      </c>
      <c r="D50" s="59" t="s">
        <v>118</v>
      </c>
      <c r="E50" s="124">
        <v>0</v>
      </c>
      <c r="F50" s="233">
        <v>194.52</v>
      </c>
      <c r="G50" s="115">
        <f t="shared" si="3"/>
        <v>0</v>
      </c>
      <c r="H50" s="60" t="s">
        <v>129</v>
      </c>
    </row>
    <row r="51" spans="1:8" ht="30.75" thickBot="1" x14ac:dyDescent="0.35">
      <c r="A51" s="57" t="s">
        <v>116</v>
      </c>
      <c r="B51" s="57">
        <v>4.0999999999999996</v>
      </c>
      <c r="C51" s="58" t="s">
        <v>127</v>
      </c>
      <c r="D51" s="59" t="s">
        <v>118</v>
      </c>
      <c r="E51" s="124">
        <v>0</v>
      </c>
      <c r="F51" s="233">
        <v>254.72</v>
      </c>
      <c r="G51" s="115">
        <f t="shared" si="3"/>
        <v>0</v>
      </c>
      <c r="H51" s="60" t="s">
        <v>129</v>
      </c>
    </row>
    <row r="52" spans="1:8" ht="30.75" thickBot="1" x14ac:dyDescent="0.35">
      <c r="A52" s="57" t="s">
        <v>116</v>
      </c>
      <c r="B52" s="57">
        <v>4.0999999999999996</v>
      </c>
      <c r="C52" s="58" t="s">
        <v>128</v>
      </c>
      <c r="D52" s="59" t="s">
        <v>118</v>
      </c>
      <c r="E52" s="124">
        <v>0</v>
      </c>
      <c r="F52" s="233">
        <v>258.67</v>
      </c>
      <c r="G52" s="115">
        <f t="shared" si="3"/>
        <v>0</v>
      </c>
      <c r="H52" s="60" t="s">
        <v>129</v>
      </c>
    </row>
    <row r="53" spans="1:8" ht="30.75" thickBot="1" x14ac:dyDescent="0.35">
      <c r="A53" s="57" t="s">
        <v>116</v>
      </c>
      <c r="B53" s="57">
        <v>4.0999999999999996</v>
      </c>
      <c r="C53" s="58" t="s">
        <v>117</v>
      </c>
      <c r="D53" s="59" t="s">
        <v>118</v>
      </c>
      <c r="E53" s="124">
        <v>0</v>
      </c>
      <c r="F53" s="233">
        <v>30.13</v>
      </c>
      <c r="G53" s="115">
        <f t="shared" si="3"/>
        <v>0</v>
      </c>
      <c r="H53" s="60" t="s">
        <v>133</v>
      </c>
    </row>
    <row r="54" spans="1:8" ht="30.75" thickBot="1" x14ac:dyDescent="0.35">
      <c r="A54" s="57" t="s">
        <v>116</v>
      </c>
      <c r="B54" s="57">
        <v>4.0999999999999996</v>
      </c>
      <c r="C54" s="58" t="s">
        <v>120</v>
      </c>
      <c r="D54" s="59" t="s">
        <v>118</v>
      </c>
      <c r="E54" s="124">
        <v>0</v>
      </c>
      <c r="F54" s="233">
        <v>37.43</v>
      </c>
      <c r="G54" s="115">
        <f t="shared" si="3"/>
        <v>0</v>
      </c>
      <c r="H54" s="60" t="s">
        <v>133</v>
      </c>
    </row>
    <row r="55" spans="1:8" ht="30.75" thickBot="1" x14ac:dyDescent="0.35">
      <c r="A55" s="57" t="s">
        <v>116</v>
      </c>
      <c r="B55" s="57">
        <v>4.0999999999999996</v>
      </c>
      <c r="C55" s="58" t="s">
        <v>134</v>
      </c>
      <c r="D55" s="59" t="s">
        <v>118</v>
      </c>
      <c r="E55" s="124">
        <v>0</v>
      </c>
      <c r="F55" s="233">
        <v>90.28</v>
      </c>
      <c r="G55" s="115">
        <f t="shared" si="3"/>
        <v>0</v>
      </c>
      <c r="H55" s="60" t="s">
        <v>133</v>
      </c>
    </row>
    <row r="56" spans="1:8" ht="30.75" thickBot="1" x14ac:dyDescent="0.35">
      <c r="A56" s="57" t="s">
        <v>116</v>
      </c>
      <c r="B56" s="57">
        <v>4.0999999999999996</v>
      </c>
      <c r="C56" s="58" t="s">
        <v>122</v>
      </c>
      <c r="D56" s="59" t="s">
        <v>118</v>
      </c>
      <c r="E56" s="124">
        <v>0</v>
      </c>
      <c r="F56" s="233">
        <v>97.59</v>
      </c>
      <c r="G56" s="115">
        <f t="shared" si="3"/>
        <v>0</v>
      </c>
      <c r="H56" s="60" t="s">
        <v>133</v>
      </c>
    </row>
    <row r="57" spans="1:8" ht="30.75" thickBot="1" x14ac:dyDescent="0.35">
      <c r="A57" s="57" t="s">
        <v>116</v>
      </c>
      <c r="B57" s="57">
        <v>4.0999999999999996</v>
      </c>
      <c r="C57" s="58" t="s">
        <v>123</v>
      </c>
      <c r="D57" s="59" t="s">
        <v>118</v>
      </c>
      <c r="E57" s="124">
        <v>0</v>
      </c>
      <c r="F57" s="233">
        <v>87.31</v>
      </c>
      <c r="G57" s="115">
        <f t="shared" si="3"/>
        <v>0</v>
      </c>
      <c r="H57" s="60" t="s">
        <v>133</v>
      </c>
    </row>
    <row r="58" spans="1:8" ht="45.75" thickBot="1" x14ac:dyDescent="0.35">
      <c r="A58" s="57" t="s">
        <v>116</v>
      </c>
      <c r="B58" s="57">
        <v>4.0999999999999996</v>
      </c>
      <c r="C58" s="58" t="s">
        <v>124</v>
      </c>
      <c r="D58" s="59" t="s">
        <v>118</v>
      </c>
      <c r="E58" s="124">
        <v>0</v>
      </c>
      <c r="F58" s="233">
        <v>94.62</v>
      </c>
      <c r="G58" s="115">
        <f t="shared" si="3"/>
        <v>0</v>
      </c>
      <c r="H58" s="60" t="s">
        <v>133</v>
      </c>
    </row>
    <row r="59" spans="1:8" ht="30.75" thickBot="1" x14ac:dyDescent="0.35">
      <c r="A59" s="57" t="s">
        <v>116</v>
      </c>
      <c r="B59" s="57">
        <v>4.0999999999999996</v>
      </c>
      <c r="C59" s="58" t="s">
        <v>125</v>
      </c>
      <c r="D59" s="59" t="s">
        <v>118</v>
      </c>
      <c r="E59" s="124">
        <v>0</v>
      </c>
      <c r="F59" s="233">
        <v>214.59</v>
      </c>
      <c r="G59" s="115">
        <f t="shared" si="3"/>
        <v>0</v>
      </c>
      <c r="H59" s="60" t="s">
        <v>133</v>
      </c>
    </row>
    <row r="60" spans="1:8" ht="30.75" thickBot="1" x14ac:dyDescent="0.35">
      <c r="A60" s="57" t="s">
        <v>116</v>
      </c>
      <c r="B60" s="57">
        <v>4.0999999999999996</v>
      </c>
      <c r="C60" s="58" t="s">
        <v>126</v>
      </c>
      <c r="D60" s="59" t="s">
        <v>118</v>
      </c>
      <c r="E60" s="124">
        <v>0</v>
      </c>
      <c r="F60" s="233">
        <v>221.89</v>
      </c>
      <c r="G60" s="115">
        <f t="shared" si="3"/>
        <v>0</v>
      </c>
      <c r="H60" s="60" t="s">
        <v>133</v>
      </c>
    </row>
    <row r="61" spans="1:8" ht="30.75" thickBot="1" x14ac:dyDescent="0.35">
      <c r="A61" s="57" t="s">
        <v>116</v>
      </c>
      <c r="B61" s="57">
        <v>4.0999999999999996</v>
      </c>
      <c r="C61" s="58" t="s">
        <v>127</v>
      </c>
      <c r="D61" s="59" t="s">
        <v>118</v>
      </c>
      <c r="E61" s="124">
        <v>0</v>
      </c>
      <c r="F61" s="233">
        <v>285.38</v>
      </c>
      <c r="G61" s="115">
        <f t="shared" si="3"/>
        <v>0</v>
      </c>
      <c r="H61" s="60" t="s">
        <v>133</v>
      </c>
    </row>
    <row r="62" spans="1:8" ht="30.75" thickBot="1" x14ac:dyDescent="0.35">
      <c r="A62" s="57" t="s">
        <v>116</v>
      </c>
      <c r="B62" s="57">
        <v>4.0999999999999996</v>
      </c>
      <c r="C62" s="58" t="s">
        <v>128</v>
      </c>
      <c r="D62" s="59" t="s">
        <v>118</v>
      </c>
      <c r="E62" s="124">
        <v>0</v>
      </c>
      <c r="F62" s="233">
        <v>292.69</v>
      </c>
      <c r="G62" s="115">
        <f t="shared" si="3"/>
        <v>0</v>
      </c>
      <c r="H62" s="60" t="s">
        <v>133</v>
      </c>
    </row>
    <row r="63" spans="1:8" ht="30.75" thickBot="1" x14ac:dyDescent="0.35">
      <c r="A63" s="57" t="s">
        <v>116</v>
      </c>
      <c r="B63" s="57">
        <v>4.0999999999999996</v>
      </c>
      <c r="C63" s="58" t="s">
        <v>117</v>
      </c>
      <c r="D63" s="59" t="s">
        <v>118</v>
      </c>
      <c r="E63" s="124">
        <v>0</v>
      </c>
      <c r="F63" s="233">
        <v>41.57</v>
      </c>
      <c r="G63" s="115">
        <f t="shared" si="3"/>
        <v>0</v>
      </c>
      <c r="H63" s="60" t="s">
        <v>135</v>
      </c>
    </row>
    <row r="64" spans="1:8" ht="30.75" thickBot="1" x14ac:dyDescent="0.35">
      <c r="A64" s="57" t="s">
        <v>116</v>
      </c>
      <c r="B64" s="57">
        <v>4.0999999999999996</v>
      </c>
      <c r="C64" s="58" t="s">
        <v>120</v>
      </c>
      <c r="D64" s="59" t="s">
        <v>118</v>
      </c>
      <c r="E64" s="124">
        <v>0</v>
      </c>
      <c r="F64" s="233">
        <v>54.93</v>
      </c>
      <c r="G64" s="115">
        <f t="shared" si="3"/>
        <v>0</v>
      </c>
      <c r="H64" s="60" t="s">
        <v>135</v>
      </c>
    </row>
    <row r="65" spans="1:8" ht="30.75" thickBot="1" x14ac:dyDescent="0.35">
      <c r="A65" s="57" t="s">
        <v>116</v>
      </c>
      <c r="B65" s="57">
        <v>4.0999999999999996</v>
      </c>
      <c r="C65" s="58" t="s">
        <v>121</v>
      </c>
      <c r="D65" s="59" t="s">
        <v>118</v>
      </c>
      <c r="E65" s="124">
        <v>0</v>
      </c>
      <c r="F65" s="233">
        <v>109.26</v>
      </c>
      <c r="G65" s="115">
        <f t="shared" si="3"/>
        <v>0</v>
      </c>
      <c r="H65" s="60" t="s">
        <v>135</v>
      </c>
    </row>
    <row r="66" spans="1:8" ht="30.75" thickBot="1" x14ac:dyDescent="0.35">
      <c r="A66" s="57" t="s">
        <v>116</v>
      </c>
      <c r="B66" s="57">
        <v>4.0999999999999996</v>
      </c>
      <c r="C66" s="58" t="s">
        <v>122</v>
      </c>
      <c r="D66" s="59" t="s">
        <v>118</v>
      </c>
      <c r="E66" s="124">
        <v>0</v>
      </c>
      <c r="F66" s="233">
        <v>122.62</v>
      </c>
      <c r="G66" s="115">
        <f t="shared" si="3"/>
        <v>0</v>
      </c>
      <c r="H66" s="60" t="s">
        <v>135</v>
      </c>
    </row>
    <row r="67" spans="1:8" ht="30.75" thickBot="1" x14ac:dyDescent="0.35">
      <c r="A67" s="57" t="s">
        <v>116</v>
      </c>
      <c r="B67" s="57">
        <v>4.0999999999999996</v>
      </c>
      <c r="C67" s="58" t="s">
        <v>130</v>
      </c>
      <c r="D67" s="59" t="s">
        <v>118</v>
      </c>
      <c r="E67" s="124">
        <v>0</v>
      </c>
      <c r="F67" s="233">
        <v>105.99</v>
      </c>
      <c r="G67" s="115">
        <f t="shared" si="3"/>
        <v>0</v>
      </c>
      <c r="H67" s="60" t="s">
        <v>135</v>
      </c>
    </row>
    <row r="68" spans="1:8" ht="45.75" thickBot="1" x14ac:dyDescent="0.35">
      <c r="A68" s="57" t="s">
        <v>116</v>
      </c>
      <c r="B68" s="57">
        <v>4.0999999999999996</v>
      </c>
      <c r="C68" s="58" t="s">
        <v>136</v>
      </c>
      <c r="D68" s="59" t="s">
        <v>118</v>
      </c>
      <c r="E68" s="124">
        <v>0</v>
      </c>
      <c r="F68" s="233">
        <v>119.36</v>
      </c>
      <c r="G68" s="115">
        <f t="shared" si="3"/>
        <v>0</v>
      </c>
      <c r="H68" s="60" t="s">
        <v>135</v>
      </c>
    </row>
    <row r="69" spans="1:8" ht="30.75" thickBot="1" x14ac:dyDescent="0.35">
      <c r="A69" s="57" t="s">
        <v>116</v>
      </c>
      <c r="B69" s="57">
        <v>4.0999999999999996</v>
      </c>
      <c r="C69" s="58" t="s">
        <v>125</v>
      </c>
      <c r="D69" s="59" t="s">
        <v>118</v>
      </c>
      <c r="E69" s="124">
        <v>0</v>
      </c>
      <c r="F69" s="233">
        <v>256.57</v>
      </c>
      <c r="G69" s="115">
        <f t="shared" si="3"/>
        <v>0</v>
      </c>
      <c r="H69" s="60" t="s">
        <v>135</v>
      </c>
    </row>
    <row r="70" spans="1:8" ht="30.75" thickBot="1" x14ac:dyDescent="0.35">
      <c r="A70" s="57" t="s">
        <v>116</v>
      </c>
      <c r="B70" s="57">
        <v>4.0999999999999996</v>
      </c>
      <c r="C70" s="58" t="s">
        <v>126</v>
      </c>
      <c r="D70" s="59" t="s">
        <v>118</v>
      </c>
      <c r="E70" s="124">
        <v>0</v>
      </c>
      <c r="F70" s="233">
        <v>269.93</v>
      </c>
      <c r="G70" s="115">
        <f t="shared" si="3"/>
        <v>0</v>
      </c>
      <c r="H70" s="60" t="s">
        <v>135</v>
      </c>
    </row>
    <row r="71" spans="1:8" ht="30.75" thickBot="1" x14ac:dyDescent="0.35">
      <c r="A71" s="57" t="s">
        <v>116</v>
      </c>
      <c r="B71" s="57">
        <v>4.0999999999999996</v>
      </c>
      <c r="C71" s="58" t="s">
        <v>127</v>
      </c>
      <c r="D71" s="59" t="s">
        <v>118</v>
      </c>
      <c r="E71" s="124">
        <v>0</v>
      </c>
      <c r="F71" s="233">
        <v>336.22</v>
      </c>
      <c r="G71" s="115">
        <f t="shared" si="3"/>
        <v>0</v>
      </c>
      <c r="H71" s="60" t="s">
        <v>135</v>
      </c>
    </row>
    <row r="72" spans="1:8" ht="30.75" thickBot="1" x14ac:dyDescent="0.35">
      <c r="A72" s="57" t="s">
        <v>116</v>
      </c>
      <c r="B72" s="57">
        <v>4.0999999999999996</v>
      </c>
      <c r="C72" s="58" t="s">
        <v>128</v>
      </c>
      <c r="D72" s="59" t="s">
        <v>118</v>
      </c>
      <c r="E72" s="124">
        <v>0</v>
      </c>
      <c r="F72" s="233">
        <v>349.58</v>
      </c>
      <c r="G72" s="115">
        <f t="shared" si="3"/>
        <v>0</v>
      </c>
      <c r="H72" s="60" t="s">
        <v>135</v>
      </c>
    </row>
    <row r="73" spans="1:8" ht="30.75" thickBot="1" x14ac:dyDescent="0.35">
      <c r="A73" s="57" t="s">
        <v>116</v>
      </c>
      <c r="B73" s="57">
        <v>4.0999999999999996</v>
      </c>
      <c r="C73" s="58" t="s">
        <v>117</v>
      </c>
      <c r="D73" s="59" t="s">
        <v>118</v>
      </c>
      <c r="E73" s="124">
        <v>0</v>
      </c>
      <c r="F73" s="233">
        <v>63.1</v>
      </c>
      <c r="G73" s="115">
        <f t="shared" si="3"/>
        <v>0</v>
      </c>
      <c r="H73" s="60" t="s">
        <v>137</v>
      </c>
    </row>
    <row r="74" spans="1:8" ht="30.75" thickBot="1" x14ac:dyDescent="0.35">
      <c r="A74" s="57" t="s">
        <v>116</v>
      </c>
      <c r="B74" s="57">
        <v>4.0999999999999996</v>
      </c>
      <c r="C74" s="58" t="s">
        <v>120</v>
      </c>
      <c r="D74" s="59" t="s">
        <v>118</v>
      </c>
      <c r="E74" s="124">
        <v>0</v>
      </c>
      <c r="F74" s="233">
        <v>92.62</v>
      </c>
      <c r="G74" s="115">
        <f t="shared" si="3"/>
        <v>0</v>
      </c>
      <c r="H74" s="60" t="s">
        <v>137</v>
      </c>
    </row>
    <row r="75" spans="1:8" ht="30.75" thickBot="1" x14ac:dyDescent="0.35">
      <c r="A75" s="57" t="s">
        <v>116</v>
      </c>
      <c r="B75" s="57">
        <v>4.0999999999999996</v>
      </c>
      <c r="C75" s="58" t="s">
        <v>121</v>
      </c>
      <c r="D75" s="59" t="s">
        <v>118</v>
      </c>
      <c r="E75" s="124">
        <v>0</v>
      </c>
      <c r="F75" s="233">
        <v>155.87</v>
      </c>
      <c r="G75" s="115">
        <f t="shared" si="3"/>
        <v>0</v>
      </c>
      <c r="H75" s="60" t="s">
        <v>137</v>
      </c>
    </row>
    <row r="76" spans="1:8" ht="30.75" thickBot="1" x14ac:dyDescent="0.35">
      <c r="A76" s="57" t="s">
        <v>116</v>
      </c>
      <c r="B76" s="57">
        <v>4.0999999999999996</v>
      </c>
      <c r="C76" s="58" t="s">
        <v>122</v>
      </c>
      <c r="D76" s="59" t="s">
        <v>118</v>
      </c>
      <c r="E76" s="124">
        <v>0</v>
      </c>
      <c r="F76" s="233">
        <v>185.39</v>
      </c>
      <c r="G76" s="115">
        <f t="shared" si="3"/>
        <v>0</v>
      </c>
      <c r="H76" s="60" t="s">
        <v>137</v>
      </c>
    </row>
    <row r="77" spans="1:8" ht="30.75" thickBot="1" x14ac:dyDescent="0.35">
      <c r="A77" s="57" t="s">
        <v>116</v>
      </c>
      <c r="B77" s="57">
        <v>4.0999999999999996</v>
      </c>
      <c r="C77" s="58" t="s">
        <v>130</v>
      </c>
      <c r="D77" s="59" t="s">
        <v>118</v>
      </c>
      <c r="E77" s="124">
        <v>0</v>
      </c>
      <c r="F77" s="233">
        <v>152.24</v>
      </c>
      <c r="G77" s="115">
        <f t="shared" si="3"/>
        <v>0</v>
      </c>
      <c r="H77" s="60" t="s">
        <v>137</v>
      </c>
    </row>
    <row r="78" spans="1:8" ht="45.75" thickBot="1" x14ac:dyDescent="0.35">
      <c r="A78" s="57" t="s">
        <v>116</v>
      </c>
      <c r="B78" s="57">
        <v>4.0999999999999996</v>
      </c>
      <c r="C78" s="58" t="s">
        <v>136</v>
      </c>
      <c r="D78" s="59" t="s">
        <v>118</v>
      </c>
      <c r="E78" s="124">
        <v>0</v>
      </c>
      <c r="F78" s="233">
        <v>181.76</v>
      </c>
      <c r="G78" s="115">
        <f t="shared" si="3"/>
        <v>0</v>
      </c>
      <c r="H78" s="60" t="s">
        <v>137</v>
      </c>
    </row>
    <row r="79" spans="1:8" ht="30.75" thickBot="1" x14ac:dyDescent="0.35">
      <c r="A79" s="57" t="s">
        <v>116</v>
      </c>
      <c r="B79" s="57">
        <v>4.0999999999999996</v>
      </c>
      <c r="C79" s="58" t="s">
        <v>125</v>
      </c>
      <c r="D79" s="59" t="s">
        <v>118</v>
      </c>
      <c r="E79" s="124">
        <v>0</v>
      </c>
      <c r="F79" s="233">
        <v>345.17</v>
      </c>
      <c r="G79" s="115">
        <f t="shared" si="3"/>
        <v>0</v>
      </c>
      <c r="H79" s="60" t="s">
        <v>137</v>
      </c>
    </row>
    <row r="80" spans="1:8" ht="30.75" thickBot="1" x14ac:dyDescent="0.35">
      <c r="A80" s="57" t="s">
        <v>116</v>
      </c>
      <c r="B80" s="57">
        <v>4.0999999999999996</v>
      </c>
      <c r="C80" s="58" t="s">
        <v>126</v>
      </c>
      <c r="D80" s="59" t="s">
        <v>118</v>
      </c>
      <c r="E80" s="124">
        <v>0</v>
      </c>
      <c r="F80" s="233">
        <v>374.69</v>
      </c>
      <c r="G80" s="115">
        <f t="shared" si="3"/>
        <v>0</v>
      </c>
      <c r="H80" s="60" t="s">
        <v>137</v>
      </c>
    </row>
    <row r="81" spans="1:8" ht="30.75" thickBot="1" x14ac:dyDescent="0.35">
      <c r="A81" s="57" t="s">
        <v>116</v>
      </c>
      <c r="B81" s="57">
        <v>4.0999999999999996</v>
      </c>
      <c r="C81" s="58" t="s">
        <v>127</v>
      </c>
      <c r="D81" s="59" t="s">
        <v>118</v>
      </c>
      <c r="E81" s="124">
        <v>0</v>
      </c>
      <c r="F81" s="233">
        <v>434.56</v>
      </c>
      <c r="G81" s="115">
        <f t="shared" si="3"/>
        <v>0</v>
      </c>
      <c r="H81" s="60" t="s">
        <v>137</v>
      </c>
    </row>
    <row r="82" spans="1:8" ht="30.75" thickBot="1" x14ac:dyDescent="0.35">
      <c r="A82" s="57" t="s">
        <v>116</v>
      </c>
      <c r="B82" s="57">
        <v>4.0999999999999996</v>
      </c>
      <c r="C82" s="58" t="s">
        <v>138</v>
      </c>
      <c r="D82" s="59" t="s">
        <v>118</v>
      </c>
      <c r="E82" s="124">
        <v>0</v>
      </c>
      <c r="F82" s="233">
        <v>464.08</v>
      </c>
      <c r="G82" s="115">
        <f t="shared" si="3"/>
        <v>0</v>
      </c>
      <c r="H82" s="60" t="s">
        <v>137</v>
      </c>
    </row>
    <row r="83" spans="1:8" ht="17.25" thickBot="1" x14ac:dyDescent="0.35">
      <c r="A83" s="57" t="s">
        <v>116</v>
      </c>
      <c r="B83" s="57">
        <v>4.2</v>
      </c>
      <c r="C83" s="58" t="s">
        <v>139</v>
      </c>
      <c r="D83" s="59" t="s">
        <v>96</v>
      </c>
      <c r="E83" s="124">
        <v>0</v>
      </c>
      <c r="F83" s="233">
        <v>192.96</v>
      </c>
      <c r="G83" s="115">
        <f t="shared" si="3"/>
        <v>0</v>
      </c>
      <c r="H83" s="60" t="s">
        <v>140</v>
      </c>
    </row>
    <row r="84" spans="1:8" ht="17.25" thickBot="1" x14ac:dyDescent="0.35">
      <c r="A84" s="57" t="s">
        <v>116</v>
      </c>
      <c r="B84" s="57">
        <v>4.2</v>
      </c>
      <c r="C84" s="58" t="s">
        <v>139</v>
      </c>
      <c r="D84" s="59" t="s">
        <v>96</v>
      </c>
      <c r="E84" s="124">
        <v>0</v>
      </c>
      <c r="F84" s="233">
        <v>232.03</v>
      </c>
      <c r="G84" s="115">
        <f t="shared" si="3"/>
        <v>0</v>
      </c>
      <c r="H84" s="60" t="s">
        <v>141</v>
      </c>
    </row>
    <row r="85" spans="1:8" ht="17.25" thickBot="1" x14ac:dyDescent="0.35">
      <c r="A85" s="57" t="s">
        <v>116</v>
      </c>
      <c r="B85" s="57">
        <v>4.2</v>
      </c>
      <c r="C85" s="58" t="s">
        <v>139</v>
      </c>
      <c r="D85" s="59" t="s">
        <v>96</v>
      </c>
      <c r="E85" s="124">
        <v>0</v>
      </c>
      <c r="F85" s="233">
        <v>388.26</v>
      </c>
      <c r="G85" s="115">
        <f t="shared" si="3"/>
        <v>0</v>
      </c>
      <c r="H85" s="60" t="s">
        <v>142</v>
      </c>
    </row>
    <row r="86" spans="1:8" ht="17.25" thickBot="1" x14ac:dyDescent="0.35">
      <c r="A86" s="57" t="s">
        <v>116</v>
      </c>
      <c r="B86" s="57">
        <v>4.2</v>
      </c>
      <c r="C86" s="58" t="s">
        <v>139</v>
      </c>
      <c r="D86" s="59" t="s">
        <v>96</v>
      </c>
      <c r="E86" s="124">
        <v>0</v>
      </c>
      <c r="F86" s="233">
        <v>622.73</v>
      </c>
      <c r="G86" s="115">
        <f t="shared" si="3"/>
        <v>0</v>
      </c>
      <c r="H86" s="60" t="s">
        <v>143</v>
      </c>
    </row>
    <row r="87" spans="1:8" ht="30.75" thickBot="1" x14ac:dyDescent="0.35">
      <c r="A87" s="57" t="s">
        <v>116</v>
      </c>
      <c r="B87" s="57">
        <v>4.3</v>
      </c>
      <c r="C87" s="58" t="s">
        <v>144</v>
      </c>
      <c r="D87" s="59" t="s">
        <v>96</v>
      </c>
      <c r="E87" s="124">
        <v>0</v>
      </c>
      <c r="F87" s="233">
        <v>367.27</v>
      </c>
      <c r="G87" s="115">
        <f t="shared" si="3"/>
        <v>0</v>
      </c>
      <c r="H87" s="60" t="s">
        <v>140</v>
      </c>
    </row>
    <row r="88" spans="1:8" ht="30.75" thickBot="1" x14ac:dyDescent="0.35">
      <c r="A88" s="57" t="s">
        <v>116</v>
      </c>
      <c r="B88" s="57">
        <v>4.3</v>
      </c>
      <c r="C88" s="58" t="s">
        <v>145</v>
      </c>
      <c r="D88" s="59" t="s">
        <v>96</v>
      </c>
      <c r="E88" s="124">
        <v>0</v>
      </c>
      <c r="F88" s="233">
        <v>471.98</v>
      </c>
      <c r="G88" s="115">
        <f t="shared" si="3"/>
        <v>0</v>
      </c>
      <c r="H88" s="60" t="s">
        <v>140</v>
      </c>
    </row>
    <row r="89" spans="1:8" ht="30.75" thickBot="1" x14ac:dyDescent="0.35">
      <c r="A89" s="57" t="s">
        <v>116</v>
      </c>
      <c r="B89" s="57">
        <v>4.3</v>
      </c>
      <c r="C89" s="58" t="s">
        <v>144</v>
      </c>
      <c r="D89" s="59" t="s">
        <v>96</v>
      </c>
      <c r="E89" s="124">
        <v>0</v>
      </c>
      <c r="F89" s="233">
        <v>380.98</v>
      </c>
      <c r="G89" s="115">
        <f t="shared" si="3"/>
        <v>0</v>
      </c>
      <c r="H89" s="60" t="s">
        <v>146</v>
      </c>
    </row>
    <row r="90" spans="1:8" ht="30.75" thickBot="1" x14ac:dyDescent="0.35">
      <c r="A90" s="57" t="s">
        <v>116</v>
      </c>
      <c r="B90" s="57">
        <v>4.3</v>
      </c>
      <c r="C90" s="58" t="s">
        <v>145</v>
      </c>
      <c r="D90" s="59" t="s">
        <v>96</v>
      </c>
      <c r="E90" s="124">
        <v>0</v>
      </c>
      <c r="F90" s="233">
        <v>488.38</v>
      </c>
      <c r="G90" s="115">
        <f t="shared" si="3"/>
        <v>0</v>
      </c>
      <c r="H90" s="60" t="s">
        <v>146</v>
      </c>
    </row>
    <row r="91" spans="1:8" ht="30.75" thickBot="1" x14ac:dyDescent="0.35">
      <c r="A91" s="57" t="s">
        <v>116</v>
      </c>
      <c r="B91" s="57">
        <v>4.3</v>
      </c>
      <c r="C91" s="58" t="s">
        <v>144</v>
      </c>
      <c r="D91" s="59" t="s">
        <v>96</v>
      </c>
      <c r="E91" s="124">
        <v>0</v>
      </c>
      <c r="F91" s="233">
        <v>497.19</v>
      </c>
      <c r="G91" s="115">
        <f t="shared" si="3"/>
        <v>0</v>
      </c>
      <c r="H91" s="60" t="s">
        <v>147</v>
      </c>
    </row>
    <row r="92" spans="1:8" ht="30.75" thickBot="1" x14ac:dyDescent="0.35">
      <c r="A92" s="57" t="s">
        <v>116</v>
      </c>
      <c r="B92" s="57">
        <v>4.3</v>
      </c>
      <c r="C92" s="58" t="s">
        <v>145</v>
      </c>
      <c r="D92" s="59" t="s">
        <v>96</v>
      </c>
      <c r="E92" s="124">
        <v>0</v>
      </c>
      <c r="F92" s="233">
        <v>623.23</v>
      </c>
      <c r="G92" s="115">
        <f t="shared" si="3"/>
        <v>0</v>
      </c>
      <c r="H92" s="60" t="s">
        <v>147</v>
      </c>
    </row>
    <row r="93" spans="1:8" ht="30.75" thickBot="1" x14ac:dyDescent="0.35">
      <c r="A93" s="57" t="s">
        <v>116</v>
      </c>
      <c r="B93" s="57">
        <v>4.3</v>
      </c>
      <c r="C93" s="58" t="s">
        <v>144</v>
      </c>
      <c r="D93" s="59" t="s">
        <v>96</v>
      </c>
      <c r="E93" s="124">
        <v>0</v>
      </c>
      <c r="F93" s="233">
        <v>593.84</v>
      </c>
      <c r="G93" s="115">
        <f t="shared" si="3"/>
        <v>0</v>
      </c>
      <c r="H93" s="60" t="s">
        <v>148</v>
      </c>
    </row>
    <row r="94" spans="1:8" ht="30.75" thickBot="1" x14ac:dyDescent="0.35">
      <c r="A94" s="57" t="s">
        <v>116</v>
      </c>
      <c r="B94" s="57">
        <v>4.3</v>
      </c>
      <c r="C94" s="58" t="s">
        <v>145</v>
      </c>
      <c r="D94" s="59" t="s">
        <v>96</v>
      </c>
      <c r="E94" s="124">
        <v>0</v>
      </c>
      <c r="F94" s="233">
        <v>726.57</v>
      </c>
      <c r="G94" s="115">
        <f t="shared" si="3"/>
        <v>0</v>
      </c>
      <c r="H94" s="60" t="s">
        <v>148</v>
      </c>
    </row>
    <row r="95" spans="1:8" ht="30.75" thickBot="1" x14ac:dyDescent="0.35">
      <c r="A95" s="57" t="s">
        <v>116</v>
      </c>
      <c r="B95" s="57">
        <v>4.4000000000000004</v>
      </c>
      <c r="C95" s="58" t="s">
        <v>149</v>
      </c>
      <c r="D95" s="59" t="s">
        <v>96</v>
      </c>
      <c r="E95" s="124">
        <v>0</v>
      </c>
      <c r="F95" s="233">
        <v>740.28</v>
      </c>
      <c r="G95" s="115">
        <f t="shared" si="3"/>
        <v>0</v>
      </c>
      <c r="H95" s="60" t="s">
        <v>140</v>
      </c>
    </row>
    <row r="96" spans="1:8" ht="30.75" thickBot="1" x14ac:dyDescent="0.35">
      <c r="A96" s="57" t="s">
        <v>116</v>
      </c>
      <c r="B96" s="57">
        <v>4.4000000000000004</v>
      </c>
      <c r="C96" s="58" t="s">
        <v>150</v>
      </c>
      <c r="D96" s="59" t="s">
        <v>96</v>
      </c>
      <c r="E96" s="124">
        <v>0</v>
      </c>
      <c r="F96" s="233">
        <v>1185.3800000000001</v>
      </c>
      <c r="G96" s="115">
        <f t="shared" si="3"/>
        <v>0</v>
      </c>
      <c r="H96" s="60" t="s">
        <v>140</v>
      </c>
    </row>
    <row r="97" spans="1:8" ht="30.75" thickBot="1" x14ac:dyDescent="0.35">
      <c r="A97" s="57" t="s">
        <v>116</v>
      </c>
      <c r="B97" s="57">
        <v>4.4000000000000004</v>
      </c>
      <c r="C97" s="58" t="s">
        <v>151</v>
      </c>
      <c r="D97" s="59" t="s">
        <v>96</v>
      </c>
      <c r="E97" s="124">
        <v>0</v>
      </c>
      <c r="F97" s="233">
        <v>1966.4</v>
      </c>
      <c r="G97" s="115">
        <f t="shared" si="3"/>
        <v>0</v>
      </c>
      <c r="H97" s="60" t="s">
        <v>140</v>
      </c>
    </row>
    <row r="98" spans="1:8" ht="30.75" thickBot="1" x14ac:dyDescent="0.35">
      <c r="A98" s="57" t="s">
        <v>116</v>
      </c>
      <c r="B98" s="57">
        <v>4.4000000000000004</v>
      </c>
      <c r="C98" s="58" t="s">
        <v>152</v>
      </c>
      <c r="D98" s="59" t="s">
        <v>96</v>
      </c>
      <c r="E98" s="124">
        <v>0</v>
      </c>
      <c r="F98" s="233">
        <v>2365.54</v>
      </c>
      <c r="G98" s="115">
        <f t="shared" ref="G98:G159" si="4">E98*F98</f>
        <v>0</v>
      </c>
      <c r="H98" s="60" t="s">
        <v>140</v>
      </c>
    </row>
    <row r="99" spans="1:8" ht="30.75" thickBot="1" x14ac:dyDescent="0.35">
      <c r="A99" s="57" t="s">
        <v>116</v>
      </c>
      <c r="B99" s="57">
        <v>4.4000000000000004</v>
      </c>
      <c r="C99" s="58" t="s">
        <v>149</v>
      </c>
      <c r="D99" s="59" t="s">
        <v>96</v>
      </c>
      <c r="E99" s="124">
        <v>0</v>
      </c>
      <c r="F99" s="233">
        <v>764.22</v>
      </c>
      <c r="G99" s="115">
        <f t="shared" si="4"/>
        <v>0</v>
      </c>
      <c r="H99" s="60" t="s">
        <v>146</v>
      </c>
    </row>
    <row r="100" spans="1:8" ht="30.75" thickBot="1" x14ac:dyDescent="0.35">
      <c r="A100" s="57" t="s">
        <v>116</v>
      </c>
      <c r="B100" s="57">
        <v>4.4000000000000004</v>
      </c>
      <c r="C100" s="58" t="s">
        <v>150</v>
      </c>
      <c r="D100" s="59" t="s">
        <v>96</v>
      </c>
      <c r="E100" s="124">
        <v>0</v>
      </c>
      <c r="F100" s="233">
        <v>1210.1199999999999</v>
      </c>
      <c r="G100" s="115">
        <f t="shared" si="4"/>
        <v>0</v>
      </c>
      <c r="H100" s="60" t="s">
        <v>146</v>
      </c>
    </row>
    <row r="101" spans="1:8" ht="30.75" thickBot="1" x14ac:dyDescent="0.35">
      <c r="A101" s="57" t="s">
        <v>116</v>
      </c>
      <c r="B101" s="57">
        <v>4.4000000000000004</v>
      </c>
      <c r="C101" s="58" t="s">
        <v>151</v>
      </c>
      <c r="D101" s="59" t="s">
        <v>96</v>
      </c>
      <c r="E101" s="124">
        <v>0</v>
      </c>
      <c r="F101" s="233">
        <v>2028.16</v>
      </c>
      <c r="G101" s="115">
        <f t="shared" si="4"/>
        <v>0</v>
      </c>
      <c r="H101" s="60" t="s">
        <v>146</v>
      </c>
    </row>
    <row r="102" spans="1:8" ht="30.75" thickBot="1" x14ac:dyDescent="0.35">
      <c r="A102" s="57" t="s">
        <v>116</v>
      </c>
      <c r="B102" s="57">
        <v>4.4000000000000004</v>
      </c>
      <c r="C102" s="58" t="s">
        <v>152</v>
      </c>
      <c r="D102" s="59" t="s">
        <v>96</v>
      </c>
      <c r="E102" s="124">
        <v>0</v>
      </c>
      <c r="F102" s="233">
        <v>2431.4</v>
      </c>
      <c r="G102" s="115">
        <f t="shared" si="4"/>
        <v>0</v>
      </c>
      <c r="H102" s="60" t="s">
        <v>146</v>
      </c>
    </row>
    <row r="103" spans="1:8" ht="30.75" thickBot="1" x14ac:dyDescent="0.35">
      <c r="A103" s="57" t="s">
        <v>116</v>
      </c>
      <c r="B103" s="57">
        <v>4.4000000000000004</v>
      </c>
      <c r="C103" s="58" t="s">
        <v>149</v>
      </c>
      <c r="D103" s="59" t="s">
        <v>96</v>
      </c>
      <c r="E103" s="124">
        <v>0</v>
      </c>
      <c r="F103" s="233">
        <v>880.11</v>
      </c>
      <c r="G103" s="115">
        <f t="shared" si="4"/>
        <v>0</v>
      </c>
      <c r="H103" s="60" t="s">
        <v>147</v>
      </c>
    </row>
    <row r="104" spans="1:8" ht="30.75" thickBot="1" x14ac:dyDescent="0.35">
      <c r="A104" s="57" t="s">
        <v>116</v>
      </c>
      <c r="B104" s="57">
        <v>4.4000000000000004</v>
      </c>
      <c r="C104" s="58" t="s">
        <v>150</v>
      </c>
      <c r="D104" s="59" t="s">
        <v>96</v>
      </c>
      <c r="E104" s="124">
        <v>0</v>
      </c>
      <c r="F104" s="233">
        <v>1327.3</v>
      </c>
      <c r="G104" s="115">
        <f t="shared" si="4"/>
        <v>0</v>
      </c>
      <c r="H104" s="60" t="s">
        <v>147</v>
      </c>
    </row>
    <row r="105" spans="1:8" ht="30.75" thickBot="1" x14ac:dyDescent="0.35">
      <c r="A105" s="57" t="s">
        <v>116</v>
      </c>
      <c r="B105" s="57">
        <v>4.4000000000000004</v>
      </c>
      <c r="C105" s="58" t="s">
        <v>151</v>
      </c>
      <c r="D105" s="59" t="s">
        <v>96</v>
      </c>
      <c r="E105" s="124">
        <v>0</v>
      </c>
      <c r="F105" s="233">
        <v>2187.2600000000002</v>
      </c>
      <c r="G105" s="115">
        <f t="shared" si="4"/>
        <v>0</v>
      </c>
      <c r="H105" s="60" t="s">
        <v>147</v>
      </c>
    </row>
    <row r="106" spans="1:8" ht="30.75" thickBot="1" x14ac:dyDescent="0.35">
      <c r="A106" s="57" t="s">
        <v>116</v>
      </c>
      <c r="B106" s="57">
        <v>4.4000000000000004</v>
      </c>
      <c r="C106" s="58" t="s">
        <v>152</v>
      </c>
      <c r="D106" s="59" t="s">
        <v>96</v>
      </c>
      <c r="E106" s="124">
        <v>0</v>
      </c>
      <c r="F106" s="233">
        <v>2602.83</v>
      </c>
      <c r="G106" s="115">
        <f t="shared" si="4"/>
        <v>0</v>
      </c>
      <c r="H106" s="60" t="s">
        <v>147</v>
      </c>
    </row>
    <row r="107" spans="1:8" ht="30.75" thickBot="1" x14ac:dyDescent="0.35">
      <c r="A107" s="57" t="s">
        <v>116</v>
      </c>
      <c r="B107" s="57">
        <v>4.4000000000000004</v>
      </c>
      <c r="C107" s="58" t="s">
        <v>149</v>
      </c>
      <c r="D107" s="59" t="s">
        <v>96</v>
      </c>
      <c r="E107" s="124">
        <v>0</v>
      </c>
      <c r="F107" s="233">
        <v>1182.8</v>
      </c>
      <c r="G107" s="115">
        <f t="shared" si="4"/>
        <v>0</v>
      </c>
      <c r="H107" s="60" t="s">
        <v>148</v>
      </c>
    </row>
    <row r="108" spans="1:8" ht="30.75" thickBot="1" x14ac:dyDescent="0.35">
      <c r="A108" s="57" t="s">
        <v>116</v>
      </c>
      <c r="B108" s="57">
        <v>4.4000000000000004</v>
      </c>
      <c r="C108" s="58" t="s">
        <v>150</v>
      </c>
      <c r="D108" s="59" t="s">
        <v>96</v>
      </c>
      <c r="E108" s="124">
        <v>0</v>
      </c>
      <c r="F108" s="233">
        <v>2229.2600000000002</v>
      </c>
      <c r="G108" s="115">
        <f t="shared" si="4"/>
        <v>0</v>
      </c>
      <c r="H108" s="60" t="s">
        <v>148</v>
      </c>
    </row>
    <row r="109" spans="1:8" ht="30.75" thickBot="1" x14ac:dyDescent="0.35">
      <c r="A109" s="57" t="s">
        <v>116</v>
      </c>
      <c r="B109" s="57">
        <v>4.4000000000000004</v>
      </c>
      <c r="C109" s="58" t="s">
        <v>151</v>
      </c>
      <c r="D109" s="59" t="s">
        <v>96</v>
      </c>
      <c r="E109" s="124">
        <v>0</v>
      </c>
      <c r="F109" s="233">
        <v>3356.32</v>
      </c>
      <c r="G109" s="115">
        <f t="shared" si="4"/>
        <v>0</v>
      </c>
      <c r="H109" s="60" t="s">
        <v>148</v>
      </c>
    </row>
    <row r="110" spans="1:8" ht="30.75" thickBot="1" x14ac:dyDescent="0.35">
      <c r="A110" s="57" t="s">
        <v>116</v>
      </c>
      <c r="B110" s="57">
        <v>4.4000000000000004</v>
      </c>
      <c r="C110" s="58" t="s">
        <v>152</v>
      </c>
      <c r="D110" s="59" t="s">
        <v>96</v>
      </c>
      <c r="E110" s="124">
        <v>0</v>
      </c>
      <c r="F110" s="233">
        <v>3897.81</v>
      </c>
      <c r="G110" s="115">
        <f t="shared" si="4"/>
        <v>0</v>
      </c>
      <c r="H110" s="60" t="s">
        <v>148</v>
      </c>
    </row>
    <row r="111" spans="1:8" ht="17.25" thickBot="1" x14ac:dyDescent="0.35">
      <c r="A111" s="57" t="s">
        <v>116</v>
      </c>
      <c r="B111" s="57">
        <v>4.5</v>
      </c>
      <c r="C111" s="58" t="s">
        <v>153</v>
      </c>
      <c r="D111" s="59" t="s">
        <v>154</v>
      </c>
      <c r="E111" s="124">
        <v>0</v>
      </c>
      <c r="F111" s="233">
        <v>379.75</v>
      </c>
      <c r="G111" s="115">
        <f t="shared" si="4"/>
        <v>0</v>
      </c>
      <c r="H111" s="60" t="s">
        <v>140</v>
      </c>
    </row>
    <row r="112" spans="1:8" ht="17.25" thickBot="1" x14ac:dyDescent="0.35">
      <c r="A112" s="57" t="s">
        <v>116</v>
      </c>
      <c r="B112" s="57">
        <v>4.5</v>
      </c>
      <c r="C112" s="58" t="s">
        <v>155</v>
      </c>
      <c r="D112" s="59" t="s">
        <v>154</v>
      </c>
      <c r="E112" s="124">
        <v>0</v>
      </c>
      <c r="F112" s="233">
        <v>571.15</v>
      </c>
      <c r="G112" s="115">
        <f t="shared" si="4"/>
        <v>0</v>
      </c>
      <c r="H112" s="60" t="s">
        <v>140</v>
      </c>
    </row>
    <row r="113" spans="1:8" ht="17.25" thickBot="1" x14ac:dyDescent="0.35">
      <c r="A113" s="57" t="s">
        <v>116</v>
      </c>
      <c r="B113" s="57">
        <v>4.5</v>
      </c>
      <c r="C113" s="58" t="s">
        <v>156</v>
      </c>
      <c r="D113" s="59" t="s">
        <v>154</v>
      </c>
      <c r="E113" s="124">
        <v>0</v>
      </c>
      <c r="F113" s="233">
        <v>786.65</v>
      </c>
      <c r="G113" s="115">
        <f t="shared" si="4"/>
        <v>0</v>
      </c>
      <c r="H113" s="60" t="s">
        <v>140</v>
      </c>
    </row>
    <row r="114" spans="1:8" ht="17.25" thickBot="1" x14ac:dyDescent="0.35">
      <c r="A114" s="57" t="s">
        <v>116</v>
      </c>
      <c r="B114" s="57">
        <v>4.5</v>
      </c>
      <c r="C114" s="58" t="s">
        <v>157</v>
      </c>
      <c r="D114" s="59" t="s">
        <v>154</v>
      </c>
      <c r="E114" s="124">
        <v>0</v>
      </c>
      <c r="F114" s="233">
        <v>963.64</v>
      </c>
      <c r="G114" s="115">
        <f t="shared" si="4"/>
        <v>0</v>
      </c>
      <c r="H114" s="60" t="s">
        <v>140</v>
      </c>
    </row>
    <row r="115" spans="1:8" ht="17.25" thickBot="1" x14ac:dyDescent="0.35">
      <c r="A115" s="57" t="s">
        <v>116</v>
      </c>
      <c r="B115" s="57">
        <v>4.5</v>
      </c>
      <c r="C115" s="58" t="s">
        <v>153</v>
      </c>
      <c r="D115" s="59" t="s">
        <v>154</v>
      </c>
      <c r="E115" s="124">
        <v>0</v>
      </c>
      <c r="F115" s="233">
        <v>396.94</v>
      </c>
      <c r="G115" s="115">
        <f t="shared" si="4"/>
        <v>0</v>
      </c>
      <c r="H115" s="60" t="s">
        <v>146</v>
      </c>
    </row>
    <row r="116" spans="1:8" ht="17.25" thickBot="1" x14ac:dyDescent="0.35">
      <c r="A116" s="57" t="s">
        <v>116</v>
      </c>
      <c r="B116" s="57">
        <v>4.5</v>
      </c>
      <c r="C116" s="58" t="s">
        <v>155</v>
      </c>
      <c r="D116" s="59" t="s">
        <v>154</v>
      </c>
      <c r="E116" s="124">
        <v>0</v>
      </c>
      <c r="F116" s="233">
        <v>588.16999999999996</v>
      </c>
      <c r="G116" s="115">
        <f t="shared" si="4"/>
        <v>0</v>
      </c>
      <c r="H116" s="60" t="s">
        <v>146</v>
      </c>
    </row>
    <row r="117" spans="1:8" ht="17.25" thickBot="1" x14ac:dyDescent="0.35">
      <c r="A117" s="57" t="s">
        <v>116</v>
      </c>
      <c r="B117" s="57">
        <v>4.5</v>
      </c>
      <c r="C117" s="58" t="s">
        <v>156</v>
      </c>
      <c r="D117" s="59" t="s">
        <v>154</v>
      </c>
      <c r="E117" s="124">
        <v>0</v>
      </c>
      <c r="F117" s="233">
        <v>832.94</v>
      </c>
      <c r="G117" s="115">
        <f t="shared" si="4"/>
        <v>0</v>
      </c>
      <c r="H117" s="60" t="s">
        <v>146</v>
      </c>
    </row>
    <row r="118" spans="1:8" ht="17.25" thickBot="1" x14ac:dyDescent="0.35">
      <c r="A118" s="57" t="s">
        <v>116</v>
      </c>
      <c r="B118" s="57">
        <v>4.5</v>
      </c>
      <c r="C118" s="58" t="s">
        <v>157</v>
      </c>
      <c r="D118" s="59" t="s">
        <v>154</v>
      </c>
      <c r="E118" s="124">
        <v>0</v>
      </c>
      <c r="F118" s="233">
        <v>982.86</v>
      </c>
      <c r="G118" s="115">
        <f t="shared" si="4"/>
        <v>0</v>
      </c>
      <c r="H118" s="60" t="s">
        <v>146</v>
      </c>
    </row>
    <row r="119" spans="1:8" ht="17.25" thickBot="1" x14ac:dyDescent="0.35">
      <c r="A119" s="57" t="s">
        <v>116</v>
      </c>
      <c r="B119" s="57">
        <v>4.5</v>
      </c>
      <c r="C119" s="58" t="s">
        <v>153</v>
      </c>
      <c r="D119" s="59" t="s">
        <v>154</v>
      </c>
      <c r="E119" s="124">
        <v>0</v>
      </c>
      <c r="F119" s="233">
        <v>452.52</v>
      </c>
      <c r="G119" s="115">
        <f t="shared" si="4"/>
        <v>0</v>
      </c>
      <c r="H119" s="60" t="s">
        <v>147</v>
      </c>
    </row>
    <row r="120" spans="1:8" ht="17.25" thickBot="1" x14ac:dyDescent="0.35">
      <c r="A120" s="57" t="s">
        <v>116</v>
      </c>
      <c r="B120" s="57">
        <v>4.5</v>
      </c>
      <c r="C120" s="58" t="s">
        <v>155</v>
      </c>
      <c r="D120" s="59" t="s">
        <v>154</v>
      </c>
      <c r="E120" s="124">
        <v>0</v>
      </c>
      <c r="F120" s="233">
        <v>647.42999999999995</v>
      </c>
      <c r="G120" s="115">
        <f t="shared" si="4"/>
        <v>0</v>
      </c>
      <c r="H120" s="60" t="s">
        <v>147</v>
      </c>
    </row>
    <row r="121" spans="1:8" ht="17.25" thickBot="1" x14ac:dyDescent="0.35">
      <c r="A121" s="57" t="s">
        <v>116</v>
      </c>
      <c r="B121" s="57">
        <v>4.5</v>
      </c>
      <c r="C121" s="58" t="s">
        <v>156</v>
      </c>
      <c r="D121" s="59" t="s">
        <v>154</v>
      </c>
      <c r="E121" s="124">
        <v>0</v>
      </c>
      <c r="F121" s="233">
        <v>898.43</v>
      </c>
      <c r="G121" s="115">
        <f t="shared" si="4"/>
        <v>0</v>
      </c>
      <c r="H121" s="60" t="s">
        <v>147</v>
      </c>
    </row>
    <row r="122" spans="1:8" ht="17.25" thickBot="1" x14ac:dyDescent="0.35">
      <c r="A122" s="57" t="s">
        <v>116</v>
      </c>
      <c r="B122" s="57">
        <v>4.5</v>
      </c>
      <c r="C122" s="58" t="s">
        <v>157</v>
      </c>
      <c r="D122" s="59" t="s">
        <v>154</v>
      </c>
      <c r="E122" s="124">
        <v>0</v>
      </c>
      <c r="F122" s="233">
        <v>1049.24</v>
      </c>
      <c r="G122" s="115">
        <f t="shared" si="4"/>
        <v>0</v>
      </c>
      <c r="H122" s="60" t="s">
        <v>147</v>
      </c>
    </row>
    <row r="123" spans="1:8" ht="17.25" thickBot="1" x14ac:dyDescent="0.35">
      <c r="A123" s="57" t="s">
        <v>116</v>
      </c>
      <c r="B123" s="57">
        <v>4.5</v>
      </c>
      <c r="C123" s="58" t="s">
        <v>153</v>
      </c>
      <c r="D123" s="59" t="s">
        <v>154</v>
      </c>
      <c r="E123" s="124">
        <v>0</v>
      </c>
      <c r="F123" s="233">
        <v>555.55999999999995</v>
      </c>
      <c r="G123" s="115">
        <f t="shared" si="4"/>
        <v>0</v>
      </c>
      <c r="H123" s="60" t="s">
        <v>148</v>
      </c>
    </row>
    <row r="124" spans="1:8" ht="17.25" thickBot="1" x14ac:dyDescent="0.35">
      <c r="A124" s="57" t="s">
        <v>116</v>
      </c>
      <c r="B124" s="57">
        <v>4.5</v>
      </c>
      <c r="C124" s="58" t="s">
        <v>155</v>
      </c>
      <c r="D124" s="59" t="s">
        <v>154</v>
      </c>
      <c r="E124" s="124">
        <v>0</v>
      </c>
      <c r="F124" s="233">
        <v>773.38</v>
      </c>
      <c r="G124" s="115">
        <f t="shared" si="4"/>
        <v>0</v>
      </c>
      <c r="H124" s="60" t="s">
        <v>148</v>
      </c>
    </row>
    <row r="125" spans="1:8" ht="17.25" thickBot="1" x14ac:dyDescent="0.35">
      <c r="A125" s="57" t="s">
        <v>116</v>
      </c>
      <c r="B125" s="57">
        <v>4.5</v>
      </c>
      <c r="C125" s="58" t="s">
        <v>156</v>
      </c>
      <c r="D125" s="59" t="s">
        <v>154</v>
      </c>
      <c r="E125" s="124">
        <v>0</v>
      </c>
      <c r="F125" s="233">
        <v>1051.73</v>
      </c>
      <c r="G125" s="115">
        <f t="shared" si="4"/>
        <v>0</v>
      </c>
      <c r="H125" s="60" t="s">
        <v>147</v>
      </c>
    </row>
    <row r="126" spans="1:8" ht="17.25" thickBot="1" x14ac:dyDescent="0.35">
      <c r="A126" s="57" t="s">
        <v>116</v>
      </c>
      <c r="B126" s="57">
        <v>4.5</v>
      </c>
      <c r="C126" s="58" t="s">
        <v>157</v>
      </c>
      <c r="D126" s="59" t="s">
        <v>154</v>
      </c>
      <c r="E126" s="124">
        <v>0</v>
      </c>
      <c r="F126" s="233">
        <v>1206.5</v>
      </c>
      <c r="G126" s="115">
        <f t="shared" si="4"/>
        <v>0</v>
      </c>
      <c r="H126" s="60" t="s">
        <v>148</v>
      </c>
    </row>
    <row r="127" spans="1:8" ht="17.25" thickBot="1" x14ac:dyDescent="0.35">
      <c r="A127" s="57" t="s">
        <v>116</v>
      </c>
      <c r="B127" s="57">
        <v>4.5999999999999996</v>
      </c>
      <c r="C127" s="58" t="s">
        <v>158</v>
      </c>
      <c r="D127" s="59" t="s">
        <v>96</v>
      </c>
      <c r="E127" s="124">
        <v>0</v>
      </c>
      <c r="F127" s="233">
        <v>423.27</v>
      </c>
      <c r="G127" s="115">
        <f t="shared" si="4"/>
        <v>0</v>
      </c>
      <c r="H127" s="60" t="s">
        <v>140</v>
      </c>
    </row>
    <row r="128" spans="1:8" ht="17.25" thickBot="1" x14ac:dyDescent="0.35">
      <c r="A128" s="57" t="s">
        <v>116</v>
      </c>
      <c r="B128" s="57">
        <v>4.5999999999999996</v>
      </c>
      <c r="C128" s="58" t="s">
        <v>158</v>
      </c>
      <c r="D128" s="59" t="s">
        <v>96</v>
      </c>
      <c r="E128" s="124">
        <v>0</v>
      </c>
      <c r="F128" s="233">
        <v>423.27</v>
      </c>
      <c r="G128" s="115">
        <f t="shared" si="4"/>
        <v>0</v>
      </c>
      <c r="H128" s="60" t="s">
        <v>146</v>
      </c>
    </row>
    <row r="129" spans="1:8" ht="17.25" thickBot="1" x14ac:dyDescent="0.35">
      <c r="A129" s="57" t="s">
        <v>116</v>
      </c>
      <c r="B129" s="57">
        <v>4.5999999999999996</v>
      </c>
      <c r="C129" s="58" t="s">
        <v>158</v>
      </c>
      <c r="D129" s="59" t="s">
        <v>96</v>
      </c>
      <c r="E129" s="124">
        <v>0</v>
      </c>
      <c r="F129" s="233">
        <v>510.65</v>
      </c>
      <c r="G129" s="115">
        <f t="shared" si="4"/>
        <v>0</v>
      </c>
      <c r="H129" s="60" t="s">
        <v>147</v>
      </c>
    </row>
    <row r="130" spans="1:8" ht="17.25" thickBot="1" x14ac:dyDescent="0.35">
      <c r="A130" s="57" t="s">
        <v>116</v>
      </c>
      <c r="B130" s="57">
        <v>4.5999999999999996</v>
      </c>
      <c r="C130" s="58" t="s">
        <v>158</v>
      </c>
      <c r="D130" s="59" t="s">
        <v>96</v>
      </c>
      <c r="E130" s="124">
        <v>0</v>
      </c>
      <c r="F130" s="233">
        <v>648.82000000000005</v>
      </c>
      <c r="G130" s="115">
        <f t="shared" si="4"/>
        <v>0</v>
      </c>
      <c r="H130" s="60" t="s">
        <v>148</v>
      </c>
    </row>
    <row r="131" spans="1:8" ht="17.25" thickBot="1" x14ac:dyDescent="0.35">
      <c r="A131" s="57" t="s">
        <v>116</v>
      </c>
      <c r="B131" s="57">
        <v>4.7</v>
      </c>
      <c r="C131" s="58" t="s">
        <v>159</v>
      </c>
      <c r="D131" s="59" t="s">
        <v>96</v>
      </c>
      <c r="E131" s="124">
        <v>0</v>
      </c>
      <c r="F131" s="233">
        <v>769.73</v>
      </c>
      <c r="G131" s="115">
        <f t="shared" si="4"/>
        <v>0</v>
      </c>
      <c r="H131" s="60" t="s">
        <v>140</v>
      </c>
    </row>
    <row r="132" spans="1:8" ht="17.25" thickBot="1" x14ac:dyDescent="0.35">
      <c r="A132" s="57" t="s">
        <v>116</v>
      </c>
      <c r="B132" s="57">
        <v>4.7</v>
      </c>
      <c r="C132" s="58" t="s">
        <v>159</v>
      </c>
      <c r="D132" s="59" t="s">
        <v>96</v>
      </c>
      <c r="E132" s="124">
        <v>0</v>
      </c>
      <c r="F132" s="233">
        <v>769.73</v>
      </c>
      <c r="G132" s="115">
        <f t="shared" si="4"/>
        <v>0</v>
      </c>
      <c r="H132" s="60" t="s">
        <v>146</v>
      </c>
    </row>
    <row r="133" spans="1:8" ht="17.25" thickBot="1" x14ac:dyDescent="0.35">
      <c r="A133" s="57" t="s">
        <v>116</v>
      </c>
      <c r="B133" s="57">
        <v>4.7</v>
      </c>
      <c r="C133" s="58" t="s">
        <v>159</v>
      </c>
      <c r="D133" s="59" t="s">
        <v>96</v>
      </c>
      <c r="E133" s="124">
        <v>0</v>
      </c>
      <c r="F133" s="233">
        <v>769.73</v>
      </c>
      <c r="G133" s="115">
        <f t="shared" si="4"/>
        <v>0</v>
      </c>
      <c r="H133" s="60" t="s">
        <v>147</v>
      </c>
    </row>
    <row r="134" spans="1:8" ht="17.25" thickBot="1" x14ac:dyDescent="0.35">
      <c r="A134" s="57" t="s">
        <v>116</v>
      </c>
      <c r="B134" s="57">
        <v>4.7</v>
      </c>
      <c r="C134" s="58" t="s">
        <v>159</v>
      </c>
      <c r="D134" s="59" t="s">
        <v>96</v>
      </c>
      <c r="E134" s="124">
        <v>0</v>
      </c>
      <c r="F134" s="233">
        <v>769.73</v>
      </c>
      <c r="G134" s="115">
        <f t="shared" si="4"/>
        <v>0</v>
      </c>
      <c r="H134" s="60" t="s">
        <v>148</v>
      </c>
    </row>
    <row r="135" spans="1:8" ht="17.25" thickBot="1" x14ac:dyDescent="0.35">
      <c r="A135" s="57" t="s">
        <v>116</v>
      </c>
      <c r="B135" s="57">
        <v>4.7</v>
      </c>
      <c r="C135" s="58" t="s">
        <v>160</v>
      </c>
      <c r="D135" s="59" t="s">
        <v>96</v>
      </c>
      <c r="E135" s="124">
        <v>0</v>
      </c>
      <c r="F135" s="233">
        <v>189.02</v>
      </c>
      <c r="G135" s="115">
        <f t="shared" si="4"/>
        <v>0</v>
      </c>
      <c r="H135" s="60" t="s">
        <v>161</v>
      </c>
    </row>
    <row r="136" spans="1:8" ht="17.25" thickBot="1" x14ac:dyDescent="0.35">
      <c r="A136" s="57" t="s">
        <v>116</v>
      </c>
      <c r="B136" s="57">
        <v>4.8</v>
      </c>
      <c r="C136" s="58" t="s">
        <v>162</v>
      </c>
      <c r="D136" s="59" t="s">
        <v>96</v>
      </c>
      <c r="E136" s="124">
        <v>0</v>
      </c>
      <c r="F136" s="233">
        <v>429.76</v>
      </c>
      <c r="G136" s="115">
        <f t="shared" si="4"/>
        <v>0</v>
      </c>
      <c r="H136" s="60"/>
    </row>
    <row r="137" spans="1:8" ht="17.25" thickBot="1" x14ac:dyDescent="0.35">
      <c r="A137" s="57" t="s">
        <v>116</v>
      </c>
      <c r="B137" s="57">
        <v>4.8</v>
      </c>
      <c r="C137" s="58" t="s">
        <v>163</v>
      </c>
      <c r="D137" s="59" t="s">
        <v>96</v>
      </c>
      <c r="E137" s="124">
        <v>0</v>
      </c>
      <c r="F137" s="233">
        <v>685.71</v>
      </c>
      <c r="G137" s="115">
        <f t="shared" si="4"/>
        <v>0</v>
      </c>
      <c r="H137" s="60"/>
    </row>
    <row r="138" spans="1:8" ht="17.25" thickBot="1" x14ac:dyDescent="0.35">
      <c r="A138" s="57" t="s">
        <v>116</v>
      </c>
      <c r="B138" s="57">
        <v>4.8</v>
      </c>
      <c r="C138" s="58" t="s">
        <v>164</v>
      </c>
      <c r="D138" s="59" t="s">
        <v>96</v>
      </c>
      <c r="E138" s="124">
        <v>0</v>
      </c>
      <c r="F138" s="233">
        <v>845.98</v>
      </c>
      <c r="G138" s="115">
        <f t="shared" si="4"/>
        <v>0</v>
      </c>
      <c r="H138" s="60"/>
    </row>
    <row r="139" spans="1:8" x14ac:dyDescent="0.3">
      <c r="A139" s="57" t="s">
        <v>116</v>
      </c>
      <c r="B139" s="57">
        <v>4.8</v>
      </c>
      <c r="C139" s="58" t="s">
        <v>165</v>
      </c>
      <c r="D139" s="59" t="s">
        <v>166</v>
      </c>
      <c r="E139" s="124">
        <v>0</v>
      </c>
      <c r="F139" s="233">
        <v>338.3</v>
      </c>
      <c r="G139" s="115">
        <f t="shared" si="4"/>
        <v>0</v>
      </c>
      <c r="H139" s="60" t="s">
        <v>167</v>
      </c>
    </row>
    <row r="140" spans="1:8" x14ac:dyDescent="0.3">
      <c r="A140" s="57" t="s">
        <v>116</v>
      </c>
      <c r="B140" s="57">
        <v>4.8</v>
      </c>
      <c r="C140" s="58" t="s">
        <v>168</v>
      </c>
      <c r="D140" s="59" t="s">
        <v>166</v>
      </c>
      <c r="E140" s="124">
        <v>0</v>
      </c>
      <c r="F140" s="233">
        <v>604.22</v>
      </c>
      <c r="G140" s="115">
        <f t="shared" si="4"/>
        <v>0</v>
      </c>
      <c r="H140" s="60" t="s">
        <v>167</v>
      </c>
    </row>
    <row r="141" spans="1:8" x14ac:dyDescent="0.3">
      <c r="A141" s="57" t="s">
        <v>116</v>
      </c>
      <c r="B141" s="57">
        <v>4.8</v>
      </c>
      <c r="C141" s="58" t="s">
        <v>169</v>
      </c>
      <c r="D141" s="59" t="s">
        <v>166</v>
      </c>
      <c r="E141" s="124">
        <v>0</v>
      </c>
      <c r="F141" s="233">
        <v>756.29</v>
      </c>
      <c r="G141" s="115">
        <f t="shared" si="4"/>
        <v>0</v>
      </c>
      <c r="H141" s="60" t="s">
        <v>167</v>
      </c>
    </row>
    <row r="142" spans="1:8" x14ac:dyDescent="0.3">
      <c r="A142" s="57" t="s">
        <v>116</v>
      </c>
      <c r="B142" s="57">
        <v>4.9000000000000004</v>
      </c>
      <c r="C142" s="58" t="s">
        <v>170</v>
      </c>
      <c r="D142" s="59" t="s">
        <v>166</v>
      </c>
      <c r="E142" s="124">
        <v>0</v>
      </c>
      <c r="F142" s="233">
        <v>153.77000000000001</v>
      </c>
      <c r="G142" s="115">
        <f t="shared" si="4"/>
        <v>0</v>
      </c>
      <c r="H142" s="60"/>
    </row>
    <row r="143" spans="1:8" ht="17.25" thickBot="1" x14ac:dyDescent="0.35">
      <c r="A143" s="57" t="s">
        <v>116</v>
      </c>
      <c r="B143" s="57">
        <v>4.9000000000000004</v>
      </c>
      <c r="C143" s="58" t="s">
        <v>171</v>
      </c>
      <c r="D143" s="59" t="s">
        <v>166</v>
      </c>
      <c r="E143" s="124">
        <v>0</v>
      </c>
      <c r="F143" s="233">
        <v>94.98</v>
      </c>
      <c r="G143" s="115">
        <f t="shared" si="4"/>
        <v>0</v>
      </c>
      <c r="H143" s="60"/>
    </row>
    <row r="144" spans="1:8" ht="17.25" thickBot="1" x14ac:dyDescent="0.35">
      <c r="A144" s="57" t="s">
        <v>116</v>
      </c>
      <c r="B144" s="57">
        <v>4.9000000000000004</v>
      </c>
      <c r="C144" s="58" t="s">
        <v>172</v>
      </c>
      <c r="D144" s="59" t="s">
        <v>166</v>
      </c>
      <c r="E144" s="124">
        <v>0</v>
      </c>
      <c r="F144" s="233">
        <v>248.62</v>
      </c>
      <c r="G144" s="115">
        <f t="shared" si="4"/>
        <v>0</v>
      </c>
      <c r="H144" s="60"/>
    </row>
    <row r="145" spans="1:8" ht="17.25" thickBot="1" x14ac:dyDescent="0.35">
      <c r="A145" s="57" t="s">
        <v>116</v>
      </c>
      <c r="B145" s="57">
        <v>4.9000000000000004</v>
      </c>
      <c r="C145" s="58" t="s">
        <v>173</v>
      </c>
      <c r="D145" s="59" t="s">
        <v>166</v>
      </c>
      <c r="E145" s="124">
        <v>0</v>
      </c>
      <c r="F145" s="233">
        <v>210.4</v>
      </c>
      <c r="G145" s="115">
        <f t="shared" si="4"/>
        <v>0</v>
      </c>
      <c r="H145" s="60"/>
    </row>
    <row r="146" spans="1:8" ht="17.25" thickBot="1" x14ac:dyDescent="0.35">
      <c r="A146" s="57" t="s">
        <v>116</v>
      </c>
      <c r="B146" s="57">
        <v>4.9000000000000004</v>
      </c>
      <c r="C146" s="58" t="s">
        <v>174</v>
      </c>
      <c r="D146" s="59" t="s">
        <v>175</v>
      </c>
      <c r="E146" s="124">
        <v>0</v>
      </c>
      <c r="F146" s="233">
        <v>52.92</v>
      </c>
      <c r="G146" s="115">
        <f t="shared" si="4"/>
        <v>0</v>
      </c>
      <c r="H146" s="60"/>
    </row>
    <row r="147" spans="1:8" ht="17.25" thickBot="1" x14ac:dyDescent="0.35">
      <c r="A147" s="57" t="s">
        <v>116</v>
      </c>
      <c r="B147" s="57">
        <v>4.9000000000000004</v>
      </c>
      <c r="C147" s="58" t="s">
        <v>176</v>
      </c>
      <c r="D147" s="59" t="s">
        <v>175</v>
      </c>
      <c r="E147" s="124">
        <v>0</v>
      </c>
      <c r="F147" s="233">
        <v>294.82</v>
      </c>
      <c r="G147" s="115">
        <f t="shared" si="4"/>
        <v>0</v>
      </c>
      <c r="H147" s="60"/>
    </row>
    <row r="148" spans="1:8" ht="17.25" thickBot="1" x14ac:dyDescent="0.35">
      <c r="A148" s="57" t="s">
        <v>116</v>
      </c>
      <c r="B148" s="57">
        <v>4.9000000000000004</v>
      </c>
      <c r="C148" s="58" t="s">
        <v>177</v>
      </c>
      <c r="D148" s="59" t="s">
        <v>118</v>
      </c>
      <c r="E148" s="124">
        <v>0</v>
      </c>
      <c r="F148" s="233">
        <v>19.149999999999999</v>
      </c>
      <c r="G148" s="115">
        <f t="shared" si="4"/>
        <v>0</v>
      </c>
      <c r="H148" s="60"/>
    </row>
    <row r="149" spans="1:8" ht="17.25" thickBot="1" x14ac:dyDescent="0.35">
      <c r="A149" s="57" t="s">
        <v>116</v>
      </c>
      <c r="B149" s="57">
        <v>4.9000000000000004</v>
      </c>
      <c r="C149" s="58" t="s">
        <v>178</v>
      </c>
      <c r="D149" s="59" t="s">
        <v>118</v>
      </c>
      <c r="E149" s="124">
        <v>0</v>
      </c>
      <c r="F149" s="233">
        <v>19.149999999999999</v>
      </c>
      <c r="G149" s="115">
        <f t="shared" si="4"/>
        <v>0</v>
      </c>
      <c r="H149" s="60"/>
    </row>
    <row r="150" spans="1:8" ht="17.25" thickBot="1" x14ac:dyDescent="0.35">
      <c r="A150" s="57" t="s">
        <v>116</v>
      </c>
      <c r="B150" s="57">
        <v>4.9000000000000004</v>
      </c>
      <c r="C150" s="58" t="s">
        <v>179</v>
      </c>
      <c r="D150" s="59" t="s">
        <v>96</v>
      </c>
      <c r="E150" s="124">
        <v>0</v>
      </c>
      <c r="F150" s="233">
        <v>181.42</v>
      </c>
      <c r="G150" s="115">
        <f t="shared" si="4"/>
        <v>0</v>
      </c>
      <c r="H150" s="60"/>
    </row>
    <row r="151" spans="1:8" ht="17.25" thickBot="1" x14ac:dyDescent="0.35">
      <c r="A151" s="57" t="s">
        <v>116</v>
      </c>
      <c r="B151" s="57">
        <v>4.9000000000000004</v>
      </c>
      <c r="C151" s="58" t="s">
        <v>180</v>
      </c>
      <c r="D151" s="59" t="s">
        <v>96</v>
      </c>
      <c r="E151" s="124">
        <v>0</v>
      </c>
      <c r="F151" s="233">
        <v>44.36</v>
      </c>
      <c r="G151" s="115">
        <f t="shared" si="4"/>
        <v>0</v>
      </c>
      <c r="H151" s="60"/>
    </row>
    <row r="152" spans="1:8" ht="17.25" thickBot="1" x14ac:dyDescent="0.35">
      <c r="A152" s="57" t="s">
        <v>116</v>
      </c>
      <c r="B152" s="57">
        <v>4.9000000000000004</v>
      </c>
      <c r="C152" s="58" t="s">
        <v>181</v>
      </c>
      <c r="D152" s="59" t="s">
        <v>118</v>
      </c>
      <c r="E152" s="124">
        <v>0</v>
      </c>
      <c r="F152" s="233">
        <v>61.47</v>
      </c>
      <c r="G152" s="115">
        <f t="shared" si="4"/>
        <v>0</v>
      </c>
      <c r="H152" s="60"/>
    </row>
    <row r="153" spans="1:8" ht="17.25" thickBot="1" x14ac:dyDescent="0.35">
      <c r="A153" s="57" t="s">
        <v>116</v>
      </c>
      <c r="B153" s="57">
        <v>4.9000000000000004</v>
      </c>
      <c r="C153" s="58" t="s">
        <v>182</v>
      </c>
      <c r="D153" s="59" t="s">
        <v>118</v>
      </c>
      <c r="E153" s="124">
        <v>0</v>
      </c>
      <c r="F153" s="233">
        <v>46.87</v>
      </c>
      <c r="G153" s="115">
        <f t="shared" si="4"/>
        <v>0</v>
      </c>
      <c r="H153" s="60"/>
    </row>
    <row r="154" spans="1:8" ht="17.25" thickBot="1" x14ac:dyDescent="0.35">
      <c r="A154" s="57" t="s">
        <v>116</v>
      </c>
      <c r="B154" s="57">
        <v>4.9000000000000004</v>
      </c>
      <c r="C154" s="58" t="s">
        <v>183</v>
      </c>
      <c r="D154" s="59" t="s">
        <v>96</v>
      </c>
      <c r="E154" s="124">
        <v>0</v>
      </c>
      <c r="F154" s="233">
        <v>84.29</v>
      </c>
      <c r="G154" s="115">
        <f t="shared" si="4"/>
        <v>0</v>
      </c>
      <c r="H154" s="60"/>
    </row>
    <row r="155" spans="1:8" ht="17.25" thickBot="1" x14ac:dyDescent="0.35">
      <c r="A155" s="57" t="s">
        <v>116</v>
      </c>
      <c r="B155" s="57">
        <v>4.9000000000000004</v>
      </c>
      <c r="C155" s="58" t="s">
        <v>184</v>
      </c>
      <c r="D155" s="59" t="s">
        <v>96</v>
      </c>
      <c r="E155" s="124">
        <v>0</v>
      </c>
      <c r="F155" s="233">
        <v>293.68</v>
      </c>
      <c r="G155" s="115">
        <f t="shared" si="4"/>
        <v>0</v>
      </c>
      <c r="H155" s="60"/>
    </row>
    <row r="156" spans="1:8" ht="17.25" thickBot="1" x14ac:dyDescent="0.35">
      <c r="A156" s="57" t="s">
        <v>116</v>
      </c>
      <c r="B156" s="121" t="s">
        <v>185</v>
      </c>
      <c r="C156" s="58" t="s">
        <v>186</v>
      </c>
      <c r="D156" s="59" t="s">
        <v>96</v>
      </c>
      <c r="E156" s="124">
        <v>0</v>
      </c>
      <c r="F156" s="233">
        <v>3110.58</v>
      </c>
      <c r="G156" s="115">
        <f t="shared" si="4"/>
        <v>0</v>
      </c>
      <c r="H156" s="60" t="s">
        <v>187</v>
      </c>
    </row>
    <row r="157" spans="1:8" ht="17.25" thickBot="1" x14ac:dyDescent="0.35">
      <c r="A157" s="57" t="s">
        <v>116</v>
      </c>
      <c r="B157" s="121" t="s">
        <v>185</v>
      </c>
      <c r="C157" s="58" t="s">
        <v>186</v>
      </c>
      <c r="D157" s="59" t="s">
        <v>96</v>
      </c>
      <c r="E157" s="124">
        <v>0</v>
      </c>
      <c r="F157" s="233">
        <v>3336.96</v>
      </c>
      <c r="G157" s="115">
        <f t="shared" si="4"/>
        <v>0</v>
      </c>
      <c r="H157" s="60" t="s">
        <v>146</v>
      </c>
    </row>
    <row r="158" spans="1:8" ht="17.25" thickBot="1" x14ac:dyDescent="0.35">
      <c r="A158" s="57" t="s">
        <v>116</v>
      </c>
      <c r="B158" s="121" t="s">
        <v>185</v>
      </c>
      <c r="C158" s="58" t="s">
        <v>186</v>
      </c>
      <c r="D158" s="59" t="s">
        <v>96</v>
      </c>
      <c r="E158" s="124">
        <v>0</v>
      </c>
      <c r="F158" s="233">
        <v>3451.56</v>
      </c>
      <c r="G158" s="115">
        <f t="shared" si="4"/>
        <v>0</v>
      </c>
      <c r="H158" s="60" t="s">
        <v>147</v>
      </c>
    </row>
    <row r="159" spans="1:8" ht="17.25" thickBot="1" x14ac:dyDescent="0.35">
      <c r="A159" s="57" t="s">
        <v>116</v>
      </c>
      <c r="B159" s="121" t="s">
        <v>185</v>
      </c>
      <c r="C159" s="58" t="s">
        <v>186</v>
      </c>
      <c r="D159" s="59" t="s">
        <v>96</v>
      </c>
      <c r="E159" s="124">
        <v>0</v>
      </c>
      <c r="F159" s="233">
        <v>3753.29</v>
      </c>
      <c r="G159" s="115">
        <f t="shared" si="4"/>
        <v>0</v>
      </c>
      <c r="H159" s="60" t="s">
        <v>148</v>
      </c>
    </row>
    <row r="160" spans="1:8" ht="18" thickBot="1" x14ac:dyDescent="0.35">
      <c r="A160" s="62"/>
      <c r="B160" s="62"/>
      <c r="C160" s="63"/>
      <c r="D160" s="63"/>
      <c r="E160" s="63"/>
      <c r="F160" s="199" t="s">
        <v>188</v>
      </c>
      <c r="G160" s="116">
        <f>SUM(G33:G159)</f>
        <v>0</v>
      </c>
      <c r="H160" s="72"/>
    </row>
    <row r="161" spans="1:8" ht="17.25" x14ac:dyDescent="0.3">
      <c r="A161" s="46"/>
      <c r="B161" s="46"/>
      <c r="C161" s="45"/>
      <c r="D161" s="45"/>
      <c r="E161" s="45"/>
      <c r="F161" s="200"/>
      <c r="G161" s="51"/>
      <c r="H161" s="44"/>
    </row>
    <row r="162" spans="1:8" x14ac:dyDescent="0.3">
      <c r="A162" s="15" t="s">
        <v>37</v>
      </c>
      <c r="B162" s="15"/>
      <c r="C162" s="15"/>
      <c r="D162" s="15"/>
      <c r="E162" s="45"/>
      <c r="F162" s="201"/>
      <c r="G162" s="45"/>
      <c r="H162" s="51"/>
    </row>
    <row r="163" spans="1:8" ht="17.25" thickBot="1" x14ac:dyDescent="0.35">
      <c r="A163" s="46" t="s">
        <v>189</v>
      </c>
      <c r="B163" s="46"/>
      <c r="C163" s="54"/>
      <c r="D163" s="54"/>
      <c r="E163" s="54"/>
      <c r="F163" s="202"/>
      <c r="G163" s="54"/>
      <c r="H163" s="54"/>
    </row>
    <row r="164" spans="1:8" ht="50.25" thickBot="1" x14ac:dyDescent="0.35">
      <c r="A164" s="70" t="s">
        <v>85</v>
      </c>
      <c r="B164" s="70" t="s">
        <v>86</v>
      </c>
      <c r="C164" s="64" t="s">
        <v>87</v>
      </c>
      <c r="D164" s="70" t="s">
        <v>88</v>
      </c>
      <c r="E164" s="70" t="s">
        <v>89</v>
      </c>
      <c r="F164" s="194" t="s">
        <v>115</v>
      </c>
      <c r="G164" s="64" t="s">
        <v>71</v>
      </c>
      <c r="H164" s="64" t="s">
        <v>25</v>
      </c>
    </row>
    <row r="165" spans="1:8" ht="96" customHeight="1" x14ac:dyDescent="0.3">
      <c r="A165" s="57" t="s">
        <v>190</v>
      </c>
      <c r="B165" s="57">
        <v>5.5</v>
      </c>
      <c r="C165" s="234" t="s">
        <v>191</v>
      </c>
      <c r="D165" s="66" t="s">
        <v>192</v>
      </c>
      <c r="E165" s="124">
        <v>0</v>
      </c>
      <c r="F165" s="233">
        <v>748.26</v>
      </c>
      <c r="G165" s="117">
        <f>E165*F165</f>
        <v>0</v>
      </c>
      <c r="H165" s="61"/>
    </row>
    <row r="166" spans="1:8" ht="17.25" x14ac:dyDescent="0.3">
      <c r="A166" s="62"/>
      <c r="B166" s="62"/>
      <c r="C166" s="63"/>
      <c r="D166" s="63"/>
      <c r="E166" s="63"/>
      <c r="F166" s="199" t="s">
        <v>188</v>
      </c>
      <c r="G166" s="118">
        <f>G165</f>
        <v>0</v>
      </c>
      <c r="H166" s="72"/>
    </row>
    <row r="167" spans="1:8" ht="17.25" x14ac:dyDescent="0.3">
      <c r="A167" s="46"/>
      <c r="B167" s="46"/>
      <c r="C167" s="45"/>
      <c r="D167" s="45"/>
      <c r="E167" s="45"/>
      <c r="F167" s="200"/>
      <c r="G167" s="51"/>
      <c r="H167" s="44"/>
    </row>
    <row r="168" spans="1:8" x14ac:dyDescent="0.3">
      <c r="A168" s="48" t="s">
        <v>39</v>
      </c>
      <c r="B168" s="48"/>
      <c r="C168" s="48"/>
      <c r="D168" s="48"/>
      <c r="E168" s="50"/>
      <c r="F168" s="198"/>
      <c r="G168" s="50"/>
      <c r="H168" s="45"/>
    </row>
    <row r="169" spans="1:8" ht="50.25" thickBot="1" x14ac:dyDescent="0.35">
      <c r="A169" s="70" t="s">
        <v>85</v>
      </c>
      <c r="B169" s="70" t="s">
        <v>86</v>
      </c>
      <c r="C169" s="64" t="s">
        <v>87</v>
      </c>
      <c r="D169" s="70" t="s">
        <v>88</v>
      </c>
      <c r="E169" s="70" t="s">
        <v>89</v>
      </c>
      <c r="F169" s="194" t="s">
        <v>115</v>
      </c>
      <c r="G169" s="64" t="s">
        <v>71</v>
      </c>
      <c r="H169" s="64" t="s">
        <v>25</v>
      </c>
    </row>
    <row r="170" spans="1:8" ht="60" x14ac:dyDescent="0.3">
      <c r="A170" s="57" t="s">
        <v>193</v>
      </c>
      <c r="B170" s="57">
        <v>6.1</v>
      </c>
      <c r="C170" s="162" t="s">
        <v>194</v>
      </c>
      <c r="D170" s="68" t="s">
        <v>195</v>
      </c>
      <c r="E170" s="124">
        <v>0</v>
      </c>
      <c r="F170" s="235">
        <v>238</v>
      </c>
      <c r="G170" s="78">
        <f>E170*F170</f>
        <v>0</v>
      </c>
      <c r="H170" s="163" t="s">
        <v>196</v>
      </c>
    </row>
    <row r="171" spans="1:8" ht="30.75" thickBot="1" x14ac:dyDescent="0.35">
      <c r="A171" s="57" t="s">
        <v>197</v>
      </c>
      <c r="B171" s="57">
        <v>6.1</v>
      </c>
      <c r="C171" s="162" t="s">
        <v>198</v>
      </c>
      <c r="D171" s="66" t="s">
        <v>199</v>
      </c>
      <c r="E171" s="124">
        <v>0</v>
      </c>
      <c r="F171" s="233">
        <v>238</v>
      </c>
      <c r="G171" s="78">
        <f>E171*F171</f>
        <v>0</v>
      </c>
      <c r="H171" s="164"/>
    </row>
    <row r="172" spans="1:8" ht="66.75" thickBot="1" x14ac:dyDescent="0.35">
      <c r="A172" s="57" t="s">
        <v>197</v>
      </c>
      <c r="B172" s="57">
        <v>6.1</v>
      </c>
      <c r="C172" s="162" t="s">
        <v>200</v>
      </c>
      <c r="D172" s="66" t="s">
        <v>201</v>
      </c>
      <c r="E172" s="124">
        <v>0</v>
      </c>
      <c r="F172" s="233">
        <v>238</v>
      </c>
      <c r="G172" s="78">
        <f>E172*F172</f>
        <v>0</v>
      </c>
      <c r="H172" s="163" t="s">
        <v>202</v>
      </c>
    </row>
    <row r="173" spans="1:8" ht="18" thickBot="1" x14ac:dyDescent="0.35">
      <c r="A173" s="62"/>
      <c r="B173" s="62"/>
      <c r="C173" s="63"/>
      <c r="D173" s="69"/>
      <c r="E173" s="63"/>
      <c r="F173" s="203" t="s">
        <v>71</v>
      </c>
      <c r="G173" s="119">
        <f>G170+G171+G172</f>
        <v>0</v>
      </c>
      <c r="H173" s="72"/>
    </row>
    <row r="174" spans="1:8" ht="17.25" x14ac:dyDescent="0.3">
      <c r="A174" s="46"/>
      <c r="B174" s="46"/>
      <c r="C174" s="45"/>
      <c r="D174" s="45"/>
      <c r="E174" s="45"/>
      <c r="F174" s="200"/>
      <c r="G174" s="45"/>
      <c r="H174" s="44"/>
    </row>
    <row r="175" spans="1:8" x14ac:dyDescent="0.3">
      <c r="A175" s="15" t="s">
        <v>203</v>
      </c>
      <c r="B175" s="15"/>
      <c r="C175" s="15"/>
      <c r="D175" s="15"/>
      <c r="E175" s="46"/>
      <c r="F175" s="201"/>
      <c r="G175" s="45"/>
      <c r="H175" s="51"/>
    </row>
    <row r="176" spans="1:8" ht="17.25" thickBot="1" x14ac:dyDescent="0.35">
      <c r="A176" s="50" t="s">
        <v>204</v>
      </c>
      <c r="B176" s="50"/>
      <c r="C176" s="50"/>
      <c r="D176" s="50"/>
      <c r="E176" s="55"/>
      <c r="F176" s="204"/>
      <c r="G176" s="55"/>
      <c r="H176" s="51"/>
    </row>
    <row r="177" spans="1:8" ht="50.25" thickBot="1" x14ac:dyDescent="0.35">
      <c r="A177" s="52" t="s">
        <v>85</v>
      </c>
      <c r="B177" s="70" t="s">
        <v>86</v>
      </c>
      <c r="C177" s="56" t="s">
        <v>87</v>
      </c>
      <c r="D177" s="52" t="s">
        <v>88</v>
      </c>
      <c r="E177" s="52" t="s">
        <v>89</v>
      </c>
      <c r="F177" s="203" t="s">
        <v>115</v>
      </c>
      <c r="G177" s="56" t="s">
        <v>71</v>
      </c>
      <c r="H177" s="56" t="s">
        <v>25</v>
      </c>
    </row>
    <row r="178" spans="1:8" ht="18" thickBot="1" x14ac:dyDescent="0.35">
      <c r="A178" s="57" t="s">
        <v>205</v>
      </c>
      <c r="B178" s="57">
        <v>5.4</v>
      </c>
      <c r="C178" s="65" t="s">
        <v>206</v>
      </c>
      <c r="D178" s="66" t="s">
        <v>207</v>
      </c>
      <c r="E178" s="125">
        <v>0</v>
      </c>
      <c r="F178" s="233">
        <v>182.2</v>
      </c>
      <c r="G178" s="78">
        <f>E178*F178</f>
        <v>0</v>
      </c>
      <c r="H178" s="61"/>
    </row>
    <row r="179" spans="1:8" ht="18" thickBot="1" x14ac:dyDescent="0.35">
      <c r="A179" s="57" t="s">
        <v>205</v>
      </c>
      <c r="B179" s="57">
        <v>5.4</v>
      </c>
      <c r="C179" s="65" t="s">
        <v>208</v>
      </c>
      <c r="D179" s="66" t="s">
        <v>209</v>
      </c>
      <c r="E179" s="124">
        <v>0</v>
      </c>
      <c r="F179" s="233">
        <v>105</v>
      </c>
      <c r="G179" s="78">
        <f>E179*F179</f>
        <v>0</v>
      </c>
      <c r="H179" s="61"/>
    </row>
    <row r="180" spans="1:8" ht="18" thickBot="1" x14ac:dyDescent="0.35">
      <c r="A180" s="62"/>
      <c r="B180" s="62"/>
      <c r="C180" s="62"/>
      <c r="D180" s="70"/>
      <c r="E180" s="70"/>
      <c r="F180" s="194" t="s">
        <v>71</v>
      </c>
      <c r="G180" s="79">
        <f>SUM(G178:G179)</f>
        <v>0</v>
      </c>
      <c r="H180" s="72"/>
    </row>
    <row r="181" spans="1:8" x14ac:dyDescent="0.3">
      <c r="E181" s="112"/>
      <c r="F181" s="205"/>
      <c r="G181" s="5"/>
    </row>
    <row r="182" spans="1:8" x14ac:dyDescent="0.3">
      <c r="A182" s="6" t="s">
        <v>210</v>
      </c>
      <c r="B182" s="6"/>
      <c r="E182" s="112"/>
      <c r="F182" s="205"/>
      <c r="G182" s="5"/>
    </row>
    <row r="183" spans="1:8" ht="17.25" thickBot="1" x14ac:dyDescent="0.35">
      <c r="E183" s="112"/>
      <c r="F183" s="205"/>
      <c r="G183" s="5"/>
    </row>
    <row r="184" spans="1:8" ht="50.25" thickBot="1" x14ac:dyDescent="0.35">
      <c r="A184" s="52" t="s">
        <v>85</v>
      </c>
      <c r="B184" s="70" t="s">
        <v>86</v>
      </c>
      <c r="C184" s="56" t="s">
        <v>87</v>
      </c>
      <c r="D184" s="52" t="s">
        <v>88</v>
      </c>
      <c r="E184" s="52" t="s">
        <v>89</v>
      </c>
      <c r="F184" s="203" t="s">
        <v>115</v>
      </c>
      <c r="G184" s="56" t="s">
        <v>71</v>
      </c>
      <c r="H184" s="56" t="s">
        <v>25</v>
      </c>
    </row>
    <row r="185" spans="1:8" ht="30.75" thickBot="1" x14ac:dyDescent="0.35">
      <c r="A185" s="57" t="s">
        <v>205</v>
      </c>
      <c r="B185" s="57">
        <v>6.1</v>
      </c>
      <c r="C185" s="65" t="s">
        <v>210</v>
      </c>
      <c r="D185" s="66" t="s">
        <v>211</v>
      </c>
      <c r="E185" s="125">
        <f>E171</f>
        <v>0</v>
      </c>
      <c r="F185" s="233">
        <v>-394</v>
      </c>
      <c r="G185" s="78">
        <f>E185*F185</f>
        <v>0</v>
      </c>
      <c r="H185" s="61"/>
    </row>
    <row r="186" spans="1:8" ht="18" thickBot="1" x14ac:dyDescent="0.35">
      <c r="A186" s="62"/>
      <c r="B186" s="62"/>
      <c r="C186" s="62"/>
      <c r="D186" s="70"/>
      <c r="E186" s="62"/>
      <c r="F186" s="194" t="s">
        <v>71</v>
      </c>
      <c r="G186" s="79">
        <f>G185</f>
        <v>0</v>
      </c>
      <c r="H186" s="71"/>
    </row>
  </sheetData>
  <mergeCells count="2">
    <mergeCell ref="A1:H1"/>
    <mergeCell ref="A4:H4"/>
  </mergeCells>
  <phoneticPr fontId="26" type="noConversion"/>
  <pageMargins left="0.70866141732283472" right="0.70866141732283472" top="0.74803149606299213" bottom="0.74803149606299213" header="0.31496062992125984" footer="0.31496062992125984"/>
  <pageSetup paperSize="8" scale="45"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I9"/>
  <sheetViews>
    <sheetView topLeftCell="B1" workbookViewId="0">
      <selection activeCell="G7" sqref="G7"/>
    </sheetView>
  </sheetViews>
  <sheetFormatPr defaultRowHeight="15" x14ac:dyDescent="0.25"/>
  <cols>
    <col min="2" max="2" width="7.7109375" bestFit="1" customWidth="1"/>
    <col min="3" max="3" width="18.5703125" customWidth="1"/>
    <col min="4" max="4" width="50" customWidth="1"/>
    <col min="5" max="5" width="28" bestFit="1" customWidth="1"/>
    <col min="6" max="6" width="10.85546875" customWidth="1"/>
    <col min="7" max="7" width="18.140625" customWidth="1"/>
    <col min="9" max="9" width="69.28515625" customWidth="1"/>
  </cols>
  <sheetData>
    <row r="1" spans="2:9" ht="16.5" x14ac:dyDescent="0.3">
      <c r="B1" s="217" t="s">
        <v>212</v>
      </c>
      <c r="C1" s="217"/>
      <c r="D1" s="217"/>
      <c r="E1" s="217"/>
      <c r="F1" s="217"/>
      <c r="G1" s="73"/>
      <c r="H1" s="73"/>
      <c r="I1" s="74"/>
    </row>
    <row r="2" spans="2:9" x14ac:dyDescent="0.25">
      <c r="B2" s="4"/>
      <c r="C2" s="4"/>
      <c r="D2" s="4"/>
      <c r="E2" s="4"/>
      <c r="F2" s="4"/>
      <c r="G2" s="2"/>
      <c r="H2" s="2"/>
      <c r="I2" s="1"/>
    </row>
    <row r="3" spans="2:9" ht="15.75" thickBot="1" x14ac:dyDescent="0.3">
      <c r="B3" s="218" t="s">
        <v>213</v>
      </c>
      <c r="C3" s="218"/>
      <c r="D3" s="218"/>
      <c r="E3" s="218"/>
      <c r="F3" s="218"/>
      <c r="G3" s="218"/>
      <c r="H3" s="218"/>
      <c r="I3" s="218"/>
    </row>
    <row r="4" spans="2:9" ht="50.25" thickBot="1" x14ac:dyDescent="0.3">
      <c r="B4" s="70" t="s">
        <v>85</v>
      </c>
      <c r="C4" s="70" t="s">
        <v>86</v>
      </c>
      <c r="D4" s="64" t="s">
        <v>87</v>
      </c>
      <c r="E4" s="64" t="s">
        <v>88</v>
      </c>
      <c r="F4" s="70" t="s">
        <v>89</v>
      </c>
      <c r="G4" s="70" t="s">
        <v>115</v>
      </c>
      <c r="H4" s="64" t="s">
        <v>71</v>
      </c>
      <c r="I4" s="64" t="s">
        <v>25</v>
      </c>
    </row>
    <row r="5" spans="2:9" ht="33.6" customHeight="1" thickBot="1" x14ac:dyDescent="0.3">
      <c r="B5" s="57" t="s">
        <v>214</v>
      </c>
      <c r="C5" s="57">
        <v>3.7</v>
      </c>
      <c r="D5" s="58" t="s">
        <v>215</v>
      </c>
      <c r="E5" s="58" t="s">
        <v>216</v>
      </c>
      <c r="F5" s="122">
        <v>0</v>
      </c>
      <c r="G5" s="80">
        <v>385</v>
      </c>
      <c r="H5" s="77">
        <f>F5*G5</f>
        <v>0</v>
      </c>
      <c r="I5" s="60" t="s">
        <v>217</v>
      </c>
    </row>
    <row r="6" spans="2:9" ht="33.6" customHeight="1" thickBot="1" x14ac:dyDescent="0.3">
      <c r="B6" s="57" t="s">
        <v>214</v>
      </c>
      <c r="C6" s="57">
        <v>3.7</v>
      </c>
      <c r="D6" s="58" t="s">
        <v>218</v>
      </c>
      <c r="E6" s="58" t="s">
        <v>216</v>
      </c>
      <c r="F6" s="122">
        <v>0</v>
      </c>
      <c r="G6" s="80">
        <v>2675</v>
      </c>
      <c r="H6" s="77">
        <f t="shared" ref="H6:H7" si="0">F6*G6</f>
        <v>0</v>
      </c>
      <c r="I6" s="60" t="s">
        <v>219</v>
      </c>
    </row>
    <row r="7" spans="2:9" ht="31.5" customHeight="1" thickBot="1" x14ac:dyDescent="0.3">
      <c r="B7" s="57" t="s">
        <v>214</v>
      </c>
      <c r="C7" s="57">
        <v>4.0999999999999996</v>
      </c>
      <c r="D7" s="58" t="s">
        <v>220</v>
      </c>
      <c r="E7" s="58" t="s">
        <v>221</v>
      </c>
      <c r="F7" s="122">
        <v>0</v>
      </c>
      <c r="G7" s="231">
        <v>349.58</v>
      </c>
      <c r="H7" s="77">
        <f t="shared" si="0"/>
        <v>0</v>
      </c>
      <c r="I7" s="60" t="s">
        <v>38</v>
      </c>
    </row>
    <row r="8" spans="2:9" ht="31.5" customHeight="1" thickBot="1" x14ac:dyDescent="0.3">
      <c r="B8" s="57" t="s">
        <v>214</v>
      </c>
      <c r="C8" s="57"/>
      <c r="D8" s="58" t="s">
        <v>222</v>
      </c>
      <c r="E8" s="58" t="s">
        <v>223</v>
      </c>
      <c r="F8" s="155"/>
      <c r="G8" s="80" t="s">
        <v>224</v>
      </c>
      <c r="H8" s="154"/>
      <c r="I8" s="60" t="s">
        <v>225</v>
      </c>
    </row>
    <row r="9" spans="2:9" ht="18" thickBot="1" x14ac:dyDescent="0.3">
      <c r="B9" s="62"/>
      <c r="C9" s="62"/>
      <c r="D9" s="75"/>
      <c r="E9" s="76"/>
      <c r="F9" s="75"/>
      <c r="G9" s="76" t="s">
        <v>71</v>
      </c>
      <c r="H9" s="94">
        <f>H5+H6+H7+H8</f>
        <v>0</v>
      </c>
      <c r="I9" s="71"/>
    </row>
  </sheetData>
  <mergeCells count="2">
    <mergeCell ref="B1:F1"/>
    <mergeCell ref="B3:I3"/>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60"/>
  <sheetViews>
    <sheetView zoomScale="70" zoomScaleNormal="70" workbookViewId="0">
      <selection activeCell="D18" sqref="D4:D18"/>
    </sheetView>
  </sheetViews>
  <sheetFormatPr defaultColWidth="8.7109375" defaultRowHeight="16.5" x14ac:dyDescent="0.3"/>
  <cols>
    <col min="1" max="1" width="13.28515625" style="133" customWidth="1"/>
    <col min="2" max="2" width="97.140625" style="5" customWidth="1"/>
    <col min="3" max="3" width="17.7109375" style="5" customWidth="1"/>
    <col min="4" max="4" width="24" style="32" customWidth="1"/>
    <col min="5" max="5" width="22" style="5" customWidth="1"/>
    <col min="6" max="6" width="57.42578125" style="5" customWidth="1"/>
    <col min="7" max="16384" width="8.7109375" style="5"/>
  </cols>
  <sheetData>
    <row r="1" spans="1:6" ht="27" x14ac:dyDescent="0.5">
      <c r="A1" s="219" t="s">
        <v>226</v>
      </c>
      <c r="B1" s="211"/>
      <c r="C1" s="211"/>
      <c r="D1" s="211"/>
      <c r="E1" s="211"/>
      <c r="F1" s="211"/>
    </row>
    <row r="2" spans="1:6" ht="17.25" thickBot="1" x14ac:dyDescent="0.35"/>
    <row r="3" spans="1:6" ht="69.75" thickBot="1" x14ac:dyDescent="0.35">
      <c r="A3" s="165" t="s">
        <v>86</v>
      </c>
      <c r="B3" s="130" t="s">
        <v>227</v>
      </c>
      <c r="C3" s="129" t="s">
        <v>228</v>
      </c>
      <c r="D3" s="130" t="s">
        <v>229</v>
      </c>
      <c r="E3" s="130" t="s">
        <v>89</v>
      </c>
      <c r="F3" s="130" t="s">
        <v>71</v>
      </c>
    </row>
    <row r="4" spans="1:6" ht="18" thickBot="1" x14ac:dyDescent="0.35">
      <c r="A4" s="166">
        <v>4.9000000000000004</v>
      </c>
      <c r="B4" s="167" t="s">
        <v>230</v>
      </c>
      <c r="C4" s="131" t="s">
        <v>231</v>
      </c>
      <c r="D4" s="229">
        <v>35.89</v>
      </c>
      <c r="E4" s="168">
        <v>0</v>
      </c>
      <c r="F4" s="169">
        <f>D4*E4</f>
        <v>0</v>
      </c>
    </row>
    <row r="5" spans="1:6" ht="18" thickBot="1" x14ac:dyDescent="0.35">
      <c r="A5" s="166">
        <v>4.9000000000000004</v>
      </c>
      <c r="B5" s="167" t="s">
        <v>232</v>
      </c>
      <c r="C5" s="113" t="s">
        <v>231</v>
      </c>
      <c r="D5" s="230">
        <v>51.27</v>
      </c>
      <c r="E5" s="168">
        <v>0</v>
      </c>
      <c r="F5" s="169">
        <f t="shared" ref="F5:F18" si="0">D5*E5</f>
        <v>0</v>
      </c>
    </row>
    <row r="6" spans="1:6" ht="18" thickBot="1" x14ac:dyDescent="0.35">
      <c r="A6" s="166">
        <v>4.9000000000000004</v>
      </c>
      <c r="B6" s="167" t="s">
        <v>233</v>
      </c>
      <c r="C6" s="113" t="s">
        <v>231</v>
      </c>
      <c r="D6" s="230">
        <v>86.98</v>
      </c>
      <c r="E6" s="168">
        <v>0</v>
      </c>
      <c r="F6" s="169">
        <f t="shared" si="0"/>
        <v>0</v>
      </c>
    </row>
    <row r="7" spans="1:6" ht="18" thickBot="1" x14ac:dyDescent="0.35">
      <c r="A7" s="166">
        <v>4.9000000000000004</v>
      </c>
      <c r="B7" s="170" t="s">
        <v>234</v>
      </c>
      <c r="C7" s="113" t="s">
        <v>235</v>
      </c>
      <c r="D7" s="230">
        <v>185.71</v>
      </c>
      <c r="E7" s="168">
        <v>0</v>
      </c>
      <c r="F7" s="169">
        <f t="shared" si="0"/>
        <v>0</v>
      </c>
    </row>
    <row r="8" spans="1:6" ht="18" thickBot="1" x14ac:dyDescent="0.35">
      <c r="A8" s="166">
        <v>4.9000000000000004</v>
      </c>
      <c r="B8" s="170" t="s">
        <v>236</v>
      </c>
      <c r="C8" s="113" t="s">
        <v>231</v>
      </c>
      <c r="D8" s="230">
        <v>825.66</v>
      </c>
      <c r="E8" s="168">
        <v>0</v>
      </c>
      <c r="F8" s="169">
        <f t="shared" si="0"/>
        <v>0</v>
      </c>
    </row>
    <row r="9" spans="1:6" ht="18" thickBot="1" x14ac:dyDescent="0.35">
      <c r="A9" s="166">
        <v>4.9000000000000004</v>
      </c>
      <c r="B9" s="170" t="s">
        <v>237</v>
      </c>
      <c r="C9" s="113" t="s">
        <v>231</v>
      </c>
      <c r="D9" s="230">
        <v>580.53</v>
      </c>
      <c r="E9" s="168">
        <v>0</v>
      </c>
      <c r="F9" s="169">
        <f t="shared" si="0"/>
        <v>0</v>
      </c>
    </row>
    <row r="10" spans="1:6" ht="18" thickBot="1" x14ac:dyDescent="0.35">
      <c r="A10" s="166">
        <v>4.9000000000000004</v>
      </c>
      <c r="B10" s="170" t="s">
        <v>238</v>
      </c>
      <c r="C10" s="113" t="s">
        <v>231</v>
      </c>
      <c r="D10" s="230">
        <v>100.73</v>
      </c>
      <c r="E10" s="168">
        <v>0</v>
      </c>
      <c r="F10" s="169">
        <f t="shared" si="0"/>
        <v>0</v>
      </c>
    </row>
    <row r="11" spans="1:6" ht="18" thickBot="1" x14ac:dyDescent="0.35">
      <c r="A11" s="166">
        <v>4.9000000000000004</v>
      </c>
      <c r="B11" s="170" t="s">
        <v>239</v>
      </c>
      <c r="C11" s="113" t="s">
        <v>231</v>
      </c>
      <c r="D11" s="230" t="s">
        <v>240</v>
      </c>
      <c r="E11" s="171"/>
      <c r="F11" s="172"/>
    </row>
    <row r="12" spans="1:6" ht="18" thickBot="1" x14ac:dyDescent="0.35">
      <c r="A12" s="166">
        <v>4.9000000000000004</v>
      </c>
      <c r="B12" s="170" t="s">
        <v>241</v>
      </c>
      <c r="C12" s="113" t="s">
        <v>231</v>
      </c>
      <c r="D12" s="230" t="s">
        <v>240</v>
      </c>
      <c r="E12" s="171"/>
      <c r="F12" s="172"/>
    </row>
    <row r="13" spans="1:6" ht="54.75" customHeight="1" thickBot="1" x14ac:dyDescent="0.35">
      <c r="A13" s="166">
        <v>4.9000000000000004</v>
      </c>
      <c r="B13" s="170" t="s">
        <v>242</v>
      </c>
      <c r="C13" s="113" t="s">
        <v>243</v>
      </c>
      <c r="D13" s="230">
        <v>622.44000000000005</v>
      </c>
      <c r="E13" s="168">
        <v>0</v>
      </c>
      <c r="F13" s="169">
        <f t="shared" si="0"/>
        <v>0</v>
      </c>
    </row>
    <row r="14" spans="1:6" ht="62.25" customHeight="1" thickBot="1" x14ac:dyDescent="0.35">
      <c r="A14" s="166">
        <v>4.9000000000000004</v>
      </c>
      <c r="B14" s="170" t="s">
        <v>244</v>
      </c>
      <c r="C14" s="113" t="s">
        <v>243</v>
      </c>
      <c r="D14" s="230">
        <v>258.67</v>
      </c>
      <c r="E14" s="168">
        <v>0</v>
      </c>
      <c r="F14" s="169">
        <f t="shared" si="0"/>
        <v>0</v>
      </c>
    </row>
    <row r="15" spans="1:6" ht="56.25" customHeight="1" thickBot="1" x14ac:dyDescent="0.35">
      <c r="A15" s="166">
        <v>4.9000000000000004</v>
      </c>
      <c r="B15" s="170" t="s">
        <v>245</v>
      </c>
      <c r="C15" s="113" t="s">
        <v>243</v>
      </c>
      <c r="D15" s="230">
        <v>1049.08</v>
      </c>
      <c r="E15" s="168">
        <v>0</v>
      </c>
      <c r="F15" s="169">
        <f t="shared" si="0"/>
        <v>0</v>
      </c>
    </row>
    <row r="16" spans="1:6" ht="64.5" customHeight="1" thickBot="1" x14ac:dyDescent="0.35">
      <c r="A16" s="166">
        <v>4.9000000000000004</v>
      </c>
      <c r="B16" s="170" t="s">
        <v>246</v>
      </c>
      <c r="C16" s="113" t="s">
        <v>243</v>
      </c>
      <c r="D16" s="230">
        <v>484.6</v>
      </c>
      <c r="E16" s="168">
        <v>0</v>
      </c>
      <c r="F16" s="169">
        <f t="shared" si="0"/>
        <v>0</v>
      </c>
    </row>
    <row r="17" spans="1:6" ht="61.5" customHeight="1" thickBot="1" x14ac:dyDescent="0.35">
      <c r="A17" s="166">
        <v>4.9000000000000004</v>
      </c>
      <c r="B17" s="170" t="s">
        <v>247</v>
      </c>
      <c r="C17" s="113" t="s">
        <v>243</v>
      </c>
      <c r="D17" s="230">
        <v>1387.9</v>
      </c>
      <c r="E17" s="168">
        <v>0</v>
      </c>
      <c r="F17" s="169">
        <f t="shared" si="0"/>
        <v>0</v>
      </c>
    </row>
    <row r="18" spans="1:6" ht="60.75" customHeight="1" thickBot="1" x14ac:dyDescent="0.35">
      <c r="A18" s="166">
        <v>4.9000000000000004</v>
      </c>
      <c r="B18" s="170" t="s">
        <v>248</v>
      </c>
      <c r="C18" s="113" t="s">
        <v>243</v>
      </c>
      <c r="D18" s="230">
        <v>710.53</v>
      </c>
      <c r="E18" s="168">
        <v>0</v>
      </c>
      <c r="F18" s="169">
        <f t="shared" si="0"/>
        <v>0</v>
      </c>
    </row>
    <row r="19" spans="1:6" ht="18" thickBot="1" x14ac:dyDescent="0.35">
      <c r="A19" s="173"/>
      <c r="B19" s="174" t="s">
        <v>71</v>
      </c>
      <c r="C19" s="175"/>
      <c r="D19" s="175"/>
      <c r="E19" s="176"/>
      <c r="F19" s="177">
        <f>F4+F5+F6+F7+F8+F9+F10+F13+F15+F17+F18</f>
        <v>0</v>
      </c>
    </row>
    <row r="20" spans="1:6" ht="17.25" x14ac:dyDescent="0.3">
      <c r="A20" s="178"/>
      <c r="B20" s="179"/>
      <c r="C20" s="179"/>
      <c r="D20" s="180"/>
      <c r="E20" s="181"/>
      <c r="F20" s="182"/>
    </row>
    <row r="21" spans="1:6" ht="17.25" x14ac:dyDescent="0.3">
      <c r="A21" s="178"/>
      <c r="B21" s="179"/>
      <c r="C21" s="179"/>
      <c r="D21" s="180"/>
      <c r="E21" s="181"/>
      <c r="F21" s="182"/>
    </row>
    <row r="22" spans="1:6" ht="21.75" x14ac:dyDescent="0.4">
      <c r="A22" s="184" t="s">
        <v>249</v>
      </c>
      <c r="B22" s="185"/>
      <c r="C22" s="182"/>
      <c r="D22" s="183"/>
      <c r="E22" s="182"/>
      <c r="F22" s="182"/>
    </row>
    <row r="23" spans="1:6" ht="21.75" x14ac:dyDescent="0.4">
      <c r="A23" s="186"/>
      <c r="B23" s="185"/>
      <c r="C23" s="182"/>
      <c r="D23" s="183"/>
      <c r="E23" s="182"/>
      <c r="F23" s="182"/>
    </row>
    <row r="24" spans="1:6" ht="21.75" x14ac:dyDescent="0.4">
      <c r="A24" s="187" t="s">
        <v>250</v>
      </c>
      <c r="B24" s="185"/>
      <c r="C24" s="182"/>
      <c r="D24" s="183"/>
      <c r="E24" s="182"/>
      <c r="F24" s="182"/>
    </row>
    <row r="25" spans="1:6" ht="21.75" x14ac:dyDescent="0.4">
      <c r="A25" s="226" t="s">
        <v>251</v>
      </c>
      <c r="B25" s="224"/>
      <c r="C25" s="182"/>
      <c r="D25" s="183"/>
      <c r="E25" s="182"/>
      <c r="F25" s="182"/>
    </row>
    <row r="26" spans="1:6" ht="21.75" x14ac:dyDescent="0.4">
      <c r="A26" s="226"/>
      <c r="B26" s="224"/>
      <c r="C26" s="182"/>
      <c r="D26" s="183"/>
      <c r="E26" s="182"/>
      <c r="F26" s="182"/>
    </row>
    <row r="27" spans="1:6" ht="21.75" x14ac:dyDescent="0.4">
      <c r="A27" s="227" t="s">
        <v>252</v>
      </c>
      <c r="B27" s="224"/>
      <c r="C27" s="182"/>
      <c r="D27" s="183"/>
      <c r="E27" s="182"/>
      <c r="F27" s="182"/>
    </row>
    <row r="28" spans="1:6" ht="21.75" x14ac:dyDescent="0.4">
      <c r="A28" s="226" t="s">
        <v>253</v>
      </c>
      <c r="B28" s="224"/>
      <c r="C28" s="182"/>
      <c r="D28" s="183"/>
      <c r="E28" s="182"/>
      <c r="F28" s="182"/>
    </row>
    <row r="29" spans="1:6" ht="21.75" x14ac:dyDescent="0.4">
      <c r="A29" s="226" t="s">
        <v>254</v>
      </c>
      <c r="B29" s="224"/>
    </row>
    <row r="30" spans="1:6" ht="21.75" x14ac:dyDescent="0.4">
      <c r="A30" s="226" t="s">
        <v>255</v>
      </c>
      <c r="B30" s="224"/>
    </row>
    <row r="31" spans="1:6" ht="21.75" x14ac:dyDescent="0.4">
      <c r="A31" s="226"/>
      <c r="B31" s="224"/>
    </row>
    <row r="32" spans="1:6" ht="21.75" x14ac:dyDescent="0.4">
      <c r="A32" s="227" t="s">
        <v>256</v>
      </c>
      <c r="B32" s="224"/>
    </row>
    <row r="33" spans="1:5" ht="21.75" x14ac:dyDescent="0.4">
      <c r="A33" s="226" t="s">
        <v>257</v>
      </c>
      <c r="B33" s="224"/>
    </row>
    <row r="34" spans="1:5" ht="21.75" x14ac:dyDescent="0.4">
      <c r="A34" s="228" t="s">
        <v>258</v>
      </c>
      <c r="B34" s="224"/>
    </row>
    <row r="35" spans="1:5" ht="21.75" x14ac:dyDescent="0.4">
      <c r="A35" s="226" t="s">
        <v>259</v>
      </c>
      <c r="B35" s="225"/>
      <c r="C35" s="185"/>
      <c r="D35" s="188"/>
      <c r="E35" s="182"/>
    </row>
    <row r="36" spans="1:5" ht="21.75" x14ac:dyDescent="0.4">
      <c r="A36" s="228" t="s">
        <v>260</v>
      </c>
      <c r="B36" s="224"/>
    </row>
    <row r="37" spans="1:5" ht="21.75" x14ac:dyDescent="0.4">
      <c r="A37" s="228"/>
      <c r="B37" s="224"/>
    </row>
    <row r="38" spans="1:5" ht="21.75" x14ac:dyDescent="0.4">
      <c r="A38" s="227" t="s">
        <v>261</v>
      </c>
      <c r="B38" s="224"/>
    </row>
    <row r="39" spans="1:5" ht="21.75" x14ac:dyDescent="0.4">
      <c r="A39" s="226" t="s">
        <v>262</v>
      </c>
      <c r="B39" s="224"/>
    </row>
    <row r="40" spans="1:5" ht="21.75" x14ac:dyDescent="0.4">
      <c r="A40" s="226" t="s">
        <v>263</v>
      </c>
      <c r="B40" s="224"/>
    </row>
    <row r="41" spans="1:5" ht="21.75" x14ac:dyDescent="0.4">
      <c r="A41" s="226" t="s">
        <v>264</v>
      </c>
      <c r="B41" s="224"/>
    </row>
    <row r="42" spans="1:5" ht="21.75" x14ac:dyDescent="0.4">
      <c r="A42" s="226"/>
      <c r="B42" s="224"/>
    </row>
    <row r="43" spans="1:5" ht="21.75" x14ac:dyDescent="0.4">
      <c r="A43" s="227" t="s">
        <v>265</v>
      </c>
      <c r="B43" s="224"/>
    </row>
    <row r="44" spans="1:5" ht="21.75" x14ac:dyDescent="0.4">
      <c r="A44" s="226" t="s">
        <v>266</v>
      </c>
      <c r="B44" s="224"/>
    </row>
    <row r="45" spans="1:5" ht="21.75" x14ac:dyDescent="0.4">
      <c r="A45" s="226" t="s">
        <v>267</v>
      </c>
      <c r="B45" s="224"/>
    </row>
    <row r="46" spans="1:5" ht="21.75" x14ac:dyDescent="0.4">
      <c r="A46" s="226" t="s">
        <v>268</v>
      </c>
      <c r="B46" s="224"/>
    </row>
    <row r="47" spans="1:5" ht="21.75" x14ac:dyDescent="0.4">
      <c r="A47" s="226"/>
      <c r="B47" s="224"/>
    </row>
    <row r="48" spans="1:5" ht="21.75" x14ac:dyDescent="0.4">
      <c r="A48" s="227" t="s">
        <v>269</v>
      </c>
      <c r="B48" s="224"/>
    </row>
    <row r="49" spans="1:2" ht="21.75" x14ac:dyDescent="0.4">
      <c r="A49" s="226" t="s">
        <v>270</v>
      </c>
      <c r="B49" s="224"/>
    </row>
    <row r="50" spans="1:2" ht="21.75" x14ac:dyDescent="0.4">
      <c r="A50" s="226"/>
      <c r="B50" s="224"/>
    </row>
    <row r="51" spans="1:2" ht="21.75" x14ac:dyDescent="0.4">
      <c r="A51" s="227" t="s">
        <v>271</v>
      </c>
      <c r="B51" s="224"/>
    </row>
    <row r="52" spans="1:2" ht="21.75" x14ac:dyDescent="0.4">
      <c r="A52" s="226" t="s">
        <v>272</v>
      </c>
      <c r="B52" s="224"/>
    </row>
    <row r="53" spans="1:2" ht="21.75" x14ac:dyDescent="0.4">
      <c r="A53" s="226" t="s">
        <v>273</v>
      </c>
      <c r="B53" s="224"/>
    </row>
    <row r="54" spans="1:2" ht="21.75" x14ac:dyDescent="0.4">
      <c r="A54" s="226" t="s">
        <v>274</v>
      </c>
      <c r="B54" s="224"/>
    </row>
    <row r="55" spans="1:2" ht="21.75" x14ac:dyDescent="0.4">
      <c r="A55" s="226" t="s">
        <v>275</v>
      </c>
      <c r="B55" s="224"/>
    </row>
    <row r="56" spans="1:2" ht="21.75" x14ac:dyDescent="0.4">
      <c r="A56" s="226" t="s">
        <v>276</v>
      </c>
      <c r="B56" s="224"/>
    </row>
    <row r="60" spans="1:2" ht="96" customHeight="1" x14ac:dyDescent="0.3">
      <c r="B60" s="189" t="s">
        <v>277</v>
      </c>
    </row>
  </sheetData>
  <mergeCells count="1">
    <mergeCell ref="A1:F1"/>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1"/>
  <sheetViews>
    <sheetView workbookViewId="0">
      <selection activeCell="D4" sqref="D4:D9"/>
    </sheetView>
  </sheetViews>
  <sheetFormatPr defaultRowHeight="15" x14ac:dyDescent="0.25"/>
  <cols>
    <col min="1" max="1" width="20.140625" customWidth="1"/>
    <col min="2" max="2" width="38.42578125" customWidth="1"/>
    <col min="3" max="3" width="9.85546875" bestFit="1" customWidth="1"/>
    <col min="4" max="4" width="10.28515625" customWidth="1"/>
    <col min="5" max="5" width="10.42578125" customWidth="1"/>
  </cols>
  <sheetData>
    <row r="1" spans="1:6" ht="27" x14ac:dyDescent="0.5">
      <c r="A1" s="18" t="s">
        <v>278</v>
      </c>
      <c r="B1" s="28"/>
      <c r="C1" s="28"/>
      <c r="D1" s="28"/>
      <c r="E1" s="28"/>
    </row>
    <row r="2" spans="1:6" ht="17.25" thickBot="1" x14ac:dyDescent="0.35">
      <c r="A2" s="5"/>
      <c r="B2" s="5"/>
      <c r="C2" s="5"/>
      <c r="D2" s="5"/>
      <c r="E2" s="5"/>
    </row>
    <row r="3" spans="1:6" ht="50.25" thickBot="1" x14ac:dyDescent="0.3">
      <c r="A3" s="120" t="s">
        <v>86</v>
      </c>
      <c r="B3" s="64" t="s">
        <v>279</v>
      </c>
      <c r="C3" s="138" t="s">
        <v>228</v>
      </c>
      <c r="D3" s="138" t="s">
        <v>280</v>
      </c>
      <c r="E3" s="138" t="s">
        <v>89</v>
      </c>
      <c r="F3" s="134" t="s">
        <v>71</v>
      </c>
    </row>
    <row r="4" spans="1:6" ht="33.75" thickBot="1" x14ac:dyDescent="0.35">
      <c r="A4" s="26">
        <v>4.9000000000000004</v>
      </c>
      <c r="B4" s="101" t="s">
        <v>281</v>
      </c>
      <c r="C4" s="102" t="s">
        <v>175</v>
      </c>
      <c r="D4" s="221">
        <v>5.09</v>
      </c>
      <c r="E4" s="156">
        <v>0</v>
      </c>
      <c r="F4" s="88">
        <f>D4*E4</f>
        <v>0</v>
      </c>
    </row>
    <row r="5" spans="1:6" ht="18" thickBot="1" x14ac:dyDescent="0.35">
      <c r="A5" s="135">
        <v>4.9000000000000004</v>
      </c>
      <c r="B5" s="103" t="s">
        <v>282</v>
      </c>
      <c r="C5" s="104" t="s">
        <v>283</v>
      </c>
      <c r="D5" s="221">
        <v>11.94</v>
      </c>
      <c r="E5" s="132">
        <v>0</v>
      </c>
      <c r="F5" s="88">
        <f t="shared" ref="F5:F10" si="0">D5*E5</f>
        <v>0</v>
      </c>
    </row>
    <row r="6" spans="1:6" ht="18" thickBot="1" x14ac:dyDescent="0.35">
      <c r="A6" s="135">
        <v>4.9000000000000004</v>
      </c>
      <c r="B6" s="103" t="s">
        <v>284</v>
      </c>
      <c r="C6" s="104" t="s">
        <v>283</v>
      </c>
      <c r="D6" s="221">
        <v>9.16</v>
      </c>
      <c r="E6" s="132">
        <v>0</v>
      </c>
      <c r="F6" s="88">
        <f t="shared" si="0"/>
        <v>0</v>
      </c>
    </row>
    <row r="7" spans="1:6" ht="18" thickBot="1" x14ac:dyDescent="0.35">
      <c r="A7" s="135">
        <v>4.9000000000000004</v>
      </c>
      <c r="B7" s="106" t="s">
        <v>285</v>
      </c>
      <c r="C7" s="104" t="s">
        <v>283</v>
      </c>
      <c r="D7" s="221">
        <v>20.8</v>
      </c>
      <c r="E7" s="132">
        <v>0</v>
      </c>
      <c r="F7" s="88">
        <f t="shared" si="0"/>
        <v>0</v>
      </c>
    </row>
    <row r="8" spans="1:6" ht="18" thickBot="1" x14ac:dyDescent="0.35">
      <c r="A8" s="135">
        <v>4.9000000000000004</v>
      </c>
      <c r="B8" s="107" t="s">
        <v>286</v>
      </c>
      <c r="C8" s="108" t="s">
        <v>283</v>
      </c>
      <c r="D8" s="222">
        <v>5.88</v>
      </c>
      <c r="E8" s="132">
        <v>0</v>
      </c>
      <c r="F8" s="88">
        <f t="shared" si="0"/>
        <v>0</v>
      </c>
    </row>
    <row r="9" spans="1:6" ht="18" thickBot="1" x14ac:dyDescent="0.35">
      <c r="A9" s="135">
        <v>4.9000000000000004</v>
      </c>
      <c r="B9" s="84" t="s">
        <v>287</v>
      </c>
      <c r="C9" s="84" t="s">
        <v>96</v>
      </c>
      <c r="D9" s="223">
        <v>583.27</v>
      </c>
      <c r="E9" s="132">
        <v>0</v>
      </c>
      <c r="F9" s="88">
        <f t="shared" si="0"/>
        <v>0</v>
      </c>
    </row>
    <row r="10" spans="1:6" ht="18" thickBot="1" x14ac:dyDescent="0.35">
      <c r="A10" s="135">
        <v>4.12</v>
      </c>
      <c r="B10" s="109" t="s">
        <v>288</v>
      </c>
      <c r="C10" s="110" t="s">
        <v>283</v>
      </c>
      <c r="D10" s="111">
        <v>10</v>
      </c>
      <c r="E10" s="132">
        <v>0</v>
      </c>
      <c r="F10" s="88">
        <f t="shared" si="0"/>
        <v>0</v>
      </c>
    </row>
    <row r="11" spans="1:6" ht="17.25" thickBot="1" x14ac:dyDescent="0.35">
      <c r="A11" s="136"/>
      <c r="B11" s="67" t="s">
        <v>71</v>
      </c>
      <c r="C11" s="105"/>
      <c r="D11" s="105"/>
      <c r="E11" s="105"/>
      <c r="F11" s="89">
        <f>SUM(F4:F10)</f>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5"/>
  <sheetViews>
    <sheetView workbookViewId="0">
      <selection activeCell="B27" sqref="B27"/>
    </sheetView>
  </sheetViews>
  <sheetFormatPr defaultRowHeight="15" x14ac:dyDescent="0.25"/>
  <cols>
    <col min="1" max="1" width="16.85546875" customWidth="1"/>
    <col min="2" max="2" width="35" bestFit="1" customWidth="1"/>
  </cols>
  <sheetData>
    <row r="1" spans="1:3" ht="27" x14ac:dyDescent="0.5">
      <c r="A1" s="220" t="s">
        <v>46</v>
      </c>
      <c r="B1" s="220"/>
    </row>
    <row r="2" spans="1:3" ht="17.25" thickBot="1" x14ac:dyDescent="0.35">
      <c r="A2" s="6"/>
      <c r="B2" s="5"/>
    </row>
    <row r="3" spans="1:3" ht="50.25" thickBot="1" x14ac:dyDescent="0.3">
      <c r="A3" s="120" t="s">
        <v>86</v>
      </c>
      <c r="B3" s="64" t="s">
        <v>289</v>
      </c>
      <c r="C3" s="64" t="s">
        <v>290</v>
      </c>
    </row>
    <row r="4" spans="1:3" ht="17.25" thickBot="1" x14ac:dyDescent="0.35">
      <c r="A4" s="3">
        <v>4.13</v>
      </c>
      <c r="B4" s="84" t="s">
        <v>291</v>
      </c>
      <c r="C4" s="137" t="s">
        <v>292</v>
      </c>
    </row>
    <row r="5" spans="1:3" ht="17.25" thickBot="1" x14ac:dyDescent="0.35">
      <c r="A5" s="3">
        <v>4.13</v>
      </c>
      <c r="B5" s="84" t="s">
        <v>293</v>
      </c>
      <c r="C5" s="137" t="s">
        <v>292</v>
      </c>
    </row>
    <row r="6" spans="1:3" ht="17.25" thickBot="1" x14ac:dyDescent="0.35">
      <c r="A6" s="3">
        <v>4.1399999999999997</v>
      </c>
      <c r="B6" s="84" t="s">
        <v>294</v>
      </c>
      <c r="C6" s="137" t="s">
        <v>292</v>
      </c>
    </row>
    <row r="7" spans="1:3" ht="17.25" thickBot="1" x14ac:dyDescent="0.35">
      <c r="A7" s="3">
        <v>4.1399999999999997</v>
      </c>
      <c r="B7" s="84" t="s">
        <v>295</v>
      </c>
      <c r="C7" s="137" t="s">
        <v>292</v>
      </c>
    </row>
    <row r="8" spans="1:3" ht="17.25" thickBot="1" x14ac:dyDescent="0.35">
      <c r="A8" s="3">
        <v>4.1399999999999997</v>
      </c>
      <c r="B8" s="84" t="s">
        <v>296</v>
      </c>
      <c r="C8" s="137" t="s">
        <v>292</v>
      </c>
    </row>
    <row r="9" spans="1:3" ht="17.25" thickBot="1" x14ac:dyDescent="0.35">
      <c r="A9" s="3">
        <v>4.1399999999999997</v>
      </c>
      <c r="B9" s="84" t="s">
        <v>297</v>
      </c>
      <c r="C9" s="137" t="s">
        <v>292</v>
      </c>
    </row>
    <row r="10" spans="1:3" ht="17.25" thickBot="1" x14ac:dyDescent="0.35">
      <c r="A10" s="3">
        <v>4.1399999999999997</v>
      </c>
      <c r="B10" s="84" t="s">
        <v>298</v>
      </c>
      <c r="C10" s="137" t="s">
        <v>292</v>
      </c>
    </row>
    <row r="11" spans="1:3" ht="17.25" thickBot="1" x14ac:dyDescent="0.35">
      <c r="A11" s="3">
        <v>4.1399999999999997</v>
      </c>
      <c r="B11" s="84" t="s">
        <v>299</v>
      </c>
      <c r="C11" s="137" t="s">
        <v>292</v>
      </c>
    </row>
    <row r="12" spans="1:3" ht="17.25" thickBot="1" x14ac:dyDescent="0.35">
      <c r="A12" s="3">
        <v>4.1399999999999997</v>
      </c>
      <c r="B12" s="84" t="s">
        <v>300</v>
      </c>
      <c r="C12" s="137" t="s">
        <v>292</v>
      </c>
    </row>
    <row r="13" spans="1:3" ht="17.25" thickBot="1" x14ac:dyDescent="0.35">
      <c r="A13" s="136"/>
      <c r="B13" s="86" t="s">
        <v>71</v>
      </c>
      <c r="C13" s="114">
        <f>SUM(C4:C12)</f>
        <v>0</v>
      </c>
    </row>
    <row r="14" spans="1:3" ht="16.5" x14ac:dyDescent="0.3">
      <c r="A14" s="5"/>
      <c r="B14" s="5"/>
    </row>
    <row r="15" spans="1:3" ht="16.5" x14ac:dyDescent="0.3">
      <c r="A15" s="5" t="s">
        <v>301</v>
      </c>
      <c r="B15" s="5"/>
    </row>
  </sheetData>
  <mergeCells count="1">
    <mergeCell ref="A1:B1"/>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Corporate Word Document" ma:contentTypeID="0x0101002093B7C443FAAB47AB90933970A5662E0100B61BE66A616A7E40B2CF45BFFAD64964" ma:contentTypeVersion="12" ma:contentTypeDescription="" ma:contentTypeScope="" ma:versionID="45844a1226f3c58d7f0e9b6695910fe9">
  <xsd:schema xmlns:xsd="http://www.w3.org/2001/XMLSchema" xmlns:xs="http://www.w3.org/2001/XMLSchema" xmlns:p="http://schemas.microsoft.com/office/2006/metadata/properties" xmlns:ns2="6163a3f1-cb97-4ee0-9fd8-411da160fd95" targetNamespace="http://schemas.microsoft.com/office/2006/metadata/properties" ma:root="true" ma:fieldsID="9d35e97507bbf6e680535b5455596a15" ns2:_="">
    <xsd:import namespace="6163a3f1-cb97-4ee0-9fd8-411da160fd95"/>
    <xsd:element name="properties">
      <xsd:complexType>
        <xsd:sequence>
          <xsd:element name="documentManagement">
            <xsd:complexType>
              <xsd:all>
                <xsd:element ref="ns2:Directorate_x0020__x0026__x0020_Department" minOccurs="0"/>
                <xsd:element ref="ns2:DocumentType" minOccurs="0"/>
                <xsd:element ref="ns2:Owner"/>
                <xsd:element ref="ns2:IntendedAudience"/>
                <xsd:element ref="ns2:Process" minOccurs="0"/>
                <xsd:element ref="ns2:RetentionPeriod"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63a3f1-cb97-4ee0-9fd8-411da160fd95" elementFormDefault="qualified">
    <xsd:import namespace="http://schemas.microsoft.com/office/2006/documentManagement/types"/>
    <xsd:import namespace="http://schemas.microsoft.com/office/infopath/2007/PartnerControls"/>
    <xsd:element name="Directorate_x0020__x0026__x0020_Department" ma:index="4" nillable="true" ma:displayName="Directorate &amp; Department" ma:format="Dropdown" ma:internalName="Directorate_x0020__x0026__x0020_Department" ma:readOnly="false">
      <xsd:simpleType>
        <xsd:restriction base="dms:Choice">
          <xsd:enumeration value="Asset Planning - Capital Planning"/>
          <xsd:enumeration value="Asset Planning - Mapping"/>
          <xsd:enumeration value="Asset Planning - Network Asset Modelling"/>
          <xsd:enumeration value="Customer Services - Corporate Affairs"/>
          <xsd:enumeration value="Customer Services - Operational Customer Services"/>
          <xsd:enumeration value="Engineering  - Civils"/>
          <xsd:enumeration value="Engineering  - Communications"/>
          <xsd:enumeration value="Engineering  - Mechanical and Electrical"/>
          <xsd:enumeration value="Engineering  - PMO"/>
          <xsd:enumeration value="Environment - Environment"/>
          <xsd:enumeration value="Finance - Reporting and Budgeting"/>
          <xsd:enumeration value="Finance - Tax and Internal Control"/>
          <xsd:enumeration value="Finance - Transactional"/>
          <xsd:enumeration value="HR and Legal -Business Services"/>
          <xsd:enumeration value="HR and Legal - Company Secretary"/>
          <xsd:enumeration value="HR and Legal - HR"/>
          <xsd:enumeration value="HR and Legal - Insurance"/>
          <xsd:enumeration value="HR and Legal - Land and Property"/>
          <xsd:enumeration value="HR and Legal - Legal"/>
          <xsd:enumeration value="HR and Legal - Payroll"/>
          <xsd:enumeration value="Business Improvement &amp; IT - Business Improvement"/>
          <xsd:enumeration value="Business Improvement &amp; IT - IT"/>
          <xsd:enumeration value="Network - Development Services"/>
          <xsd:enumeration value="Network - Distribution"/>
          <xsd:enumeration value="Network - Leakage"/>
          <xsd:enumeration value="Network - Mains Renovations"/>
          <xsd:enumeration value="Network - May Gurney"/>
          <xsd:enumeration value="Network - Meter Options"/>
          <xsd:enumeration value="Network - Metering"/>
          <xsd:enumeration value="Network - New Supplies"/>
          <xsd:enumeration value="Network - Strategic Operations"/>
          <xsd:enumeration value="Network - Technical"/>
          <xsd:enumeration value="Network - Transport"/>
          <xsd:enumeration value="Network - Water Regulations"/>
          <xsd:enumeration value="Procurement and Logistics - Procurement"/>
          <xsd:enumeration value="Procurement and Logistics - Stores"/>
          <xsd:enumeration value="Production - Facilities Maintenance"/>
          <xsd:enumeration value="Production - Operations Room"/>
          <xsd:enumeration value="Production - Optimisation and Development"/>
          <xsd:enumeration value="Production - Process and Maintenance"/>
          <xsd:enumeration value="Regulatory Affairs - Asset Maintenance"/>
          <xsd:enumeration value="Regulatory Affairs - Regulation"/>
          <xsd:enumeration value="Resource Planning - Resource Planning"/>
          <xsd:enumeration value="Risk - Business Resilience"/>
          <xsd:enumeration value="Risk - Health and Safety"/>
          <xsd:enumeration value="Water Quality - Process Science"/>
        </xsd:restriction>
      </xsd:simpleType>
    </xsd:element>
    <xsd:element name="DocumentType" ma:index="5" nillable="true" ma:displayName="Document Class" ma:description="Type of Document" ma:format="Dropdown" ma:internalName="DocumentType" ma:readOnly="false">
      <xsd:simpleType>
        <xsd:union memberTypes="dms:Text">
          <xsd:simpleType>
            <xsd:restriction base="dms:Choice">
              <xsd:enumeration value="Other"/>
              <xsd:enumeration value="Action Request"/>
              <xsd:enumeration value="Agenda"/>
              <xsd:enumeration value="Agreement"/>
              <xsd:enumeration value="Archive"/>
              <xsd:enumeration value="Blueprint"/>
              <xsd:enumeration value="Briefing Note"/>
              <xsd:enumeration value="Bulletin"/>
              <xsd:enumeration value="Calculation"/>
              <xsd:enumeration value="Certificate"/>
              <xsd:enumeration value="Cover Page"/>
              <xsd:enumeration value="Contract"/>
              <xsd:enumeration value="Design"/>
              <xsd:enumeration value="Design Authority"/>
              <xsd:enumeration value="Discussion Draft"/>
              <xsd:enumeration value="Diagram"/>
              <xsd:enumeration value="Drawing"/>
              <xsd:enumeration value="Duty Statements"/>
              <xsd:enumeration value="Email"/>
              <xsd:enumeration value="Example or Sample"/>
              <xsd:enumeration value="Form"/>
              <xsd:enumeration value="Grant"/>
              <xsd:enumeration value="Guides and References"/>
              <xsd:enumeration value="Index"/>
              <xsd:enumeration value="Invoice"/>
              <xsd:enumeration value="Job Card"/>
              <xsd:enumeration value="Letter"/>
              <xsd:enumeration value="List"/>
              <xsd:enumeration value="Log"/>
              <xsd:enumeration value="Macro"/>
              <xsd:enumeration value="Manual"/>
              <xsd:enumeration value="Memo"/>
              <xsd:enumeration value="Minutes"/>
              <xsd:enumeration value="Meeting"/>
              <xsd:enumeration value="Newsletter"/>
              <xsd:enumeration value="Notes"/>
              <xsd:enumeration value="Organogram"/>
              <xsd:enumeration value="Project Initiation Document"/>
              <xsd:enumeration value="Plan"/>
              <xsd:enumeration value="Paper (e.g. research paper)"/>
              <xsd:enumeration value="Photograph"/>
              <xsd:enumeration value="Policy"/>
              <xsd:enumeration value="Presentation"/>
              <xsd:enumeration value="Process Flows"/>
              <xsd:enumeration value="Procedure"/>
              <xsd:enumeration value="Programme"/>
              <xsd:enumeration value="Project Plan"/>
              <xsd:enumeration value="Publication"/>
              <xsd:enumeration value="Records"/>
              <xsd:enumeration value="Registers"/>
              <xsd:enumeration value="Report"/>
              <xsd:enumeration value="Requirements"/>
              <xsd:enumeration value="Risk Assessment"/>
              <xsd:enumeration value="Schedule"/>
              <xsd:enumeration value="Specifications"/>
              <xsd:enumeration value="Speech"/>
              <xsd:enumeration value="Strategy"/>
              <xsd:enumeration value="Summary"/>
              <xsd:enumeration value="Supplement"/>
              <xsd:enumeration value="Template"/>
              <xsd:enumeration value="Tender"/>
              <xsd:enumeration value="Terms Of Reference"/>
              <xsd:enumeration value="Tracker"/>
              <xsd:enumeration value="Working Instructions"/>
            </xsd:restriction>
          </xsd:simpleType>
        </xsd:union>
      </xsd:simpleType>
    </xsd:element>
    <xsd:element name="Owner" ma:index="6" ma:displayName="Owner" ma:list="UserInfo" ma:SharePointGroup="0" ma:internalName="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IntendedAudience" ma:index="7" ma:displayName="IntendedAudience" ma:format="Dropdown" ma:internalName="IntendedAudience" ma:readOnly="false">
      <xsd:simpleType>
        <xsd:restriction base="dms:Choice">
          <xsd:enumeration value="Executive"/>
          <xsd:enumeration value="Director of"/>
          <xsd:enumeration value="Department"/>
          <xsd:enumeration value="Team"/>
          <xsd:enumeration value="Company wide"/>
          <xsd:enumeration value="Individual"/>
        </xsd:restriction>
      </xsd:simpleType>
    </xsd:element>
    <xsd:element name="Process" ma:index="8" nillable="true" ma:displayName="Process" ma:format="Dropdown" ma:internalName="Process" ma:readOnly="false">
      <xsd:simpleType>
        <xsd:restriction base="dms:Choice">
          <xsd:enumeration value="Water abstraction"/>
          <xsd:enumeration value="Water Treatment"/>
          <xsd:enumeration value="Raw Water"/>
          <xsd:enumeration value="Water Distribution"/>
          <xsd:enumeration value="Customer Service"/>
          <xsd:enumeration value="Water Quality"/>
          <xsd:enumeration value="New Works"/>
          <xsd:enumeration value="Mains Rehabilitation"/>
          <xsd:enumeration value="Mains Diversions"/>
          <xsd:enumeration value="Capital Planning"/>
          <xsd:enumeration value="Regulation"/>
          <xsd:enumeration value="Legal and Land"/>
          <xsd:enumeration value="Risk Management"/>
          <xsd:enumeration value="Asset Management"/>
          <xsd:enumeration value="Financial"/>
          <xsd:enumeration value="Business Improvement"/>
          <xsd:enumeration value="Personal Development"/>
          <xsd:enumeration value="Procure and Contracts"/>
          <xsd:enumeration value="Marketing and Public Relations"/>
          <xsd:enumeration value="Resource Management"/>
          <xsd:enumeration value="Training"/>
        </xsd:restriction>
      </xsd:simpleType>
    </xsd:element>
    <xsd:element name="RetentionPeriod" ma:index="9" nillable="true" ma:displayName="RetentionPeriod" ma:format="Dropdown" ma:internalName="RetentionPeriod" ma:readOnly="false">
      <xsd:simpleType>
        <xsd:restriction base="dms:Choice">
          <xsd:enumeration value="1 Month"/>
          <xsd:enumeration value="2 Months"/>
          <xsd:enumeration value="3 Months"/>
          <xsd:enumeration value="6 Months"/>
          <xsd:enumeration value="12 Months"/>
          <xsd:enumeration value="24 Months"/>
          <xsd:enumeration value="60 Months"/>
          <xsd:enumeration value="96 Months"/>
          <xsd:enumeration value="120 Months"/>
        </xsd:restriction>
      </xsd:simpleType>
    </xsd:element>
    <xsd:element name="_dlc_DocId" ma:index="12" nillable="true" ma:displayName="Document ID Value" ma:description="The value of the document ID assigned to this item." ma:internalName="_dlc_DocId" ma:readOnly="true">
      <xsd:simpleType>
        <xsd:restriction base="dms:Text"/>
      </xsd:simpleType>
    </xsd:element>
    <xsd:element name="_dlc_DocIdUrl" ma:index="1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irectorate_x0020__x0026__x0020_Department xmlns="6163a3f1-cb97-4ee0-9fd8-411da160fd95" xsi:nil="true"/>
    <Owner xmlns="6163a3f1-cb97-4ee0-9fd8-411da160fd95">
      <UserInfo xmlns="6163a3f1-cb97-4ee0-9fd8-411da160fd95">
        <DisplayName xmlns="6163a3f1-cb97-4ee0-9fd8-411da160fd95">Sharon Ranahan</DisplayName>
        <AccountId xmlns="6163a3f1-cb97-4ee0-9fd8-411da160fd95">44</AccountId>
        <AccountType xmlns="6163a3f1-cb97-4ee0-9fd8-411da160fd95"/>
      </UserInfo>
    </Owner>
    <DocumentType xmlns="6163a3f1-cb97-4ee0-9fd8-411da160fd95" xsi:nil="true"/>
    <RetentionPeriod xmlns="6163a3f1-cb97-4ee0-9fd8-411da160fd95" xsi:nil="true"/>
    <IntendedAudience xmlns="6163a3f1-cb97-4ee0-9fd8-411da160fd95">Team</IntendedAudience>
    <Process xmlns="6163a3f1-cb97-4ee0-9fd8-411da160fd95" xsi:nil="true"/>
    <_dlc_DocId xmlns="6163a3f1-cb97-4ee0-9fd8-411da160fd95">JCEKYW7QRYF6-651146416-6444</_dlc_DocId>
    <_dlc_DocIdUrl xmlns="6163a3f1-cb97-4ee0-9fd8-411da160fd95">
      <Url>https://bristolwater.sharepoint.com/sites/DevelopmentServices/devser/_layouts/15/DocIdRedir.aspx?ID=JCEKYW7QRYF6-651146416-6444</Url>
      <Description>JCEKYW7QRYF6-651146416-6444</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C2D6ED9E-CC9E-4840-B1B6-8DD462E4C4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63a3f1-cb97-4ee0-9fd8-411da160fd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F0F0C59-74FF-4CDE-8F58-F733DA7281AB}">
  <ds:schemaRefs>
    <ds:schemaRef ds:uri="http://schemas.microsoft.com/office/2006/metadata/properties"/>
    <ds:schemaRef ds:uri="http://schemas.microsoft.com/office/infopath/2007/PartnerControls"/>
    <ds:schemaRef ds:uri="6163a3f1-cb97-4ee0-9fd8-411da160fd95"/>
  </ds:schemaRefs>
</ds:datastoreItem>
</file>

<file path=customXml/itemProps3.xml><?xml version="1.0" encoding="utf-8"?>
<ds:datastoreItem xmlns:ds="http://schemas.openxmlformats.org/officeDocument/2006/customXml" ds:itemID="{C242E120-E21E-4CFB-A373-CA08EC49DD59}">
  <ds:schemaRefs>
    <ds:schemaRef ds:uri="http://schemas.microsoft.com/sharepoint/v3/contenttype/forms"/>
  </ds:schemaRefs>
</ds:datastoreItem>
</file>

<file path=customXml/itemProps4.xml><?xml version="1.0" encoding="utf-8"?>
<ds:datastoreItem xmlns:ds="http://schemas.openxmlformats.org/officeDocument/2006/customXml" ds:itemID="{293A5C07-9507-4232-AD2E-A730135E3336}">
  <ds:schemaRefs>
    <ds:schemaRef ds:uri="http://schemas.microsoft.com/sharepoint/events"/>
  </ds:schemaRefs>
</ds:datastoreItem>
</file>

<file path=customXml/itemProps5.xml><?xml version="1.0" encoding="utf-8"?>
<ds:datastoreItem xmlns:ds="http://schemas.openxmlformats.org/officeDocument/2006/customXml" ds:itemID="{BA978818-A2B9-42B7-BE55-597931B7ACB6}">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Introduction</vt:lpstr>
      <vt:lpstr>Quote Summary</vt:lpstr>
      <vt:lpstr>Design and Application fees</vt:lpstr>
      <vt:lpstr>Non Physical Connection Charges</vt:lpstr>
      <vt:lpstr>Mains and Services</vt:lpstr>
      <vt:lpstr>Diversions</vt:lpstr>
      <vt:lpstr>Traffic Man Costs and Permits</vt:lpstr>
      <vt:lpstr>Land Entry </vt:lpstr>
      <vt:lpstr>Exceptional Items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Samuel Larsen</dc:creator>
  <cp:keywords/>
  <dc:description/>
  <cp:lastModifiedBy>Chloe Saunders</cp:lastModifiedBy>
  <cp:revision/>
  <dcterms:created xsi:type="dcterms:W3CDTF">2018-01-09T15:33:22Z</dcterms:created>
  <dcterms:modified xsi:type="dcterms:W3CDTF">2024-03-27T15:47:01Z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0x0101002093B7C443FAAB47AB90933970A5662E0100B61BE66A616A7E40B2CF45BFFAD64964</vt:lpwstr>
  </property>
  <property fmtid="{D5CDD505-2E9C-101B-9397-08002B2CF9AE}" pid="3" name="_dlc_DocIdItemGuid">
    <vt:lpwstr>ae35c772-f404-44c6-b5cd-76e726e379a2</vt:lpwstr>
  </property>
</Properties>
</file>