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ert Ritzenthaler\Dropbox (REM Equity Group)\"/>
    </mc:Choice>
  </mc:AlternateContent>
  <xr:revisionPtr revIDLastSave="0" documentId="13_ncr:1_{FE25A3F2-26DC-4A18-ACD8-A41A7C269513}" xr6:coauthVersionLast="40" xr6:coauthVersionMax="40" xr10:uidLastSave="{00000000-0000-0000-0000-000000000000}"/>
  <bookViews>
    <workbookView minimized="1" xWindow="0" yWindow="0" windowWidth="21570" windowHeight="7680" xr2:uid="{00000000-000D-0000-FFFF-FFFF00000000}"/>
  </bookViews>
  <sheets>
    <sheet name="Returns" sheetId="1" r:id="rId1"/>
  </sheets>
  <externalReferences>
    <externalReference r:id="rId2"/>
    <externalReference r:id="rId3"/>
  </externalReferences>
  <definedNames>
    <definedName name="cum_interest">OFFSET('[1]1st Mortgage 1'!$E$16,2,0,'[1]1st Mortgage 1'!$D$5,1)</definedName>
    <definedName name="cum_principal">OFFSET('[1]1st Mortgage 1'!$G$16,2,0,'[1]1st Mortgage 1'!$D$5,1)</definedName>
    <definedName name="cumulative_interest">OFFSET(#REF!,2,0,#REF!,1)</definedName>
    <definedName name="fff">OFFSET('[2]Amortization-Loan 1'!$E$13,2,0,'[2]Amortization-Loan 1'!$D$6,1)</definedName>
    <definedName name="period_number">OFFSET('[1]1st Mortgage 1'!$B$16,2,0,'[1]1st Mortgage 1'!$D$5,1)</definedName>
    <definedName name="_xlnm.Print_Area" localSheetId="0">Returns!$A$1:$I$46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1" i="1" l="1"/>
  <c r="J41" i="1"/>
  <c r="L38" i="1"/>
  <c r="L39" i="1"/>
  <c r="L40" i="1"/>
  <c r="L37" i="1"/>
  <c r="J38" i="1"/>
  <c r="J39" i="1"/>
  <c r="J40" i="1"/>
  <c r="J37" i="1"/>
  <c r="J35" i="1"/>
  <c r="H38" i="1"/>
  <c r="H39" i="1"/>
  <c r="H40" i="1"/>
  <c r="H35" i="1"/>
  <c r="D19" i="1"/>
  <c r="D20" i="1"/>
  <c r="D21" i="1"/>
  <c r="D18" i="1"/>
  <c r="E19" i="1" l="1"/>
  <c r="E20" i="1"/>
  <c r="E21" i="1"/>
  <c r="E31" i="1"/>
  <c r="E25" i="1"/>
  <c r="F22" i="1"/>
  <c r="E18" i="1" s="1"/>
  <c r="E13" i="1"/>
  <c r="E7" i="1"/>
  <c r="E8" i="1"/>
  <c r="E14" i="1"/>
  <c r="E26" i="1"/>
  <c r="E32" i="1"/>
  <c r="E6" i="1"/>
  <c r="E12" i="1"/>
  <c r="E24" i="1"/>
  <c r="E30" i="1"/>
  <c r="E9" i="1"/>
  <c r="E15" i="1"/>
  <c r="E27" i="1"/>
  <c r="E33" i="1"/>
  <c r="B15" i="1"/>
  <c r="B21" i="1" s="1"/>
  <c r="B14" i="1"/>
  <c r="B20" i="1" s="1"/>
  <c r="B13" i="1"/>
  <c r="B25" i="1" s="1"/>
  <c r="B31" i="1" s="1"/>
  <c r="B38" i="1" s="1"/>
  <c r="B12" i="1"/>
  <c r="B24" i="1" s="1"/>
  <c r="B30" i="1" s="1"/>
  <c r="B37" i="1" s="1"/>
  <c r="C35" i="1"/>
  <c r="D34" i="1"/>
  <c r="D28" i="1"/>
  <c r="D16" i="1"/>
  <c r="D10" i="1"/>
  <c r="D45" i="1"/>
  <c r="F41" i="1"/>
  <c r="E40" i="1" l="1"/>
  <c r="F40" i="1" s="1"/>
  <c r="E39" i="1"/>
  <c r="E38" i="1"/>
  <c r="F38" i="1" s="1"/>
  <c r="B27" i="1"/>
  <c r="B33" i="1" s="1"/>
  <c r="B40" i="1" s="1"/>
  <c r="B26" i="1"/>
  <c r="B32" i="1" s="1"/>
  <c r="B39" i="1" s="1"/>
  <c r="B19" i="1"/>
  <c r="B18" i="1"/>
  <c r="E37" i="1"/>
  <c r="D22" i="1"/>
  <c r="E35" i="1"/>
  <c r="F39" i="1" l="1"/>
  <c r="H37" i="1"/>
  <c r="H41" i="1" s="1"/>
  <c r="E41" i="1"/>
  <c r="F37" i="1"/>
</calcChain>
</file>

<file path=xl/sharedStrings.xml><?xml version="1.0" encoding="utf-8"?>
<sst xmlns="http://schemas.openxmlformats.org/spreadsheetml/2006/main" count="31" uniqueCount="26">
  <si>
    <t>GP %</t>
  </si>
  <si>
    <t>Split</t>
  </si>
  <si>
    <t>% of GP</t>
  </si>
  <si>
    <t>Sourcing, Contract, Due Diligence and Closing</t>
  </si>
  <si>
    <t>SUB-TOTAL</t>
  </si>
  <si>
    <t>Risk Capital (EMD &amp; DD Expenses)</t>
  </si>
  <si>
    <t>Money Raiser</t>
  </si>
  <si>
    <t>Balance Sheet Guarantor</t>
  </si>
  <si>
    <t>Asset Management</t>
  </si>
  <si>
    <t>Overall</t>
  </si>
  <si>
    <t>% of Overall Membership</t>
  </si>
  <si>
    <t>Equity Split</t>
  </si>
  <si>
    <t>Investors</t>
  </si>
  <si>
    <t>GP</t>
  </si>
  <si>
    <t>Responsibilities</t>
  </si>
  <si>
    <t xml:space="preserve">Equity Capital </t>
  </si>
  <si>
    <t>GP Split Worksheet</t>
  </si>
  <si>
    <t>EXHIBIT B</t>
  </si>
  <si>
    <t>Welkin</t>
  </si>
  <si>
    <t>Jarvis/Josh/Keith</t>
  </si>
  <si>
    <t>Powell/Won</t>
  </si>
  <si>
    <t>REM</t>
  </si>
  <si>
    <t xml:space="preserve"> $-   </t>
  </si>
  <si>
    <t>acq fee</t>
  </si>
  <si>
    <t>asset mgmt</t>
  </si>
  <si>
    <t>split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</si>
</sst>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;[Red]\-&quot;$&quot;#,##0"/>
    <numFmt numFmtId="165" formatCode="0.0%"/>
    <numFmt numFmtId="166" formatCode="_(&quot;$&quot;* #,##0_);_(&quot;$&quot;* \(#,##0\);_(&quot;$&quot;* &quot;-&quot;??_);_(@_)"/>
    <numFmt numFmtId="167" formatCode="0.000%"/>
  </numFmts>
  <fonts count="15" x14ac:knownFonts="1">
    <font>
      <sz val="10"/>
      <name val="Arial"/>
    </font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b/>
      <sz val="9"/>
      <color indexed="9"/>
      <name val="Arial"/>
      <family val="2"/>
    </font>
    <font>
      <sz val="9"/>
      <color indexed="9"/>
      <name val="Arial"/>
      <family val="2"/>
    </font>
    <font>
      <sz val="9"/>
      <color indexed="12"/>
      <name val="Arial"/>
      <family val="2"/>
    </font>
    <font>
      <b/>
      <i/>
      <sz val="9"/>
      <color indexed="8"/>
      <name val="Arial"/>
      <family val="2"/>
    </font>
    <font>
      <b/>
      <i/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1"/>
      <color theme="0"/>
      <name val="Calibri"/>
      <family val="2"/>
      <scheme val="minor"/>
    </font>
    <font>
      <b/>
      <u/>
      <sz val="9"/>
      <name val="Arial"/>
      <family val="2"/>
    </font>
    <font>
      <b/>
      <sz val="18"/>
      <name val="Arial Black"/>
      <family val="2"/>
    </font>
    <font>
      <b/>
      <sz val="2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6" borderId="0" applyNumberFormat="0" applyBorder="0" applyAlignment="0" applyProtection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2" fillId="2" borderId="0" xfId="0" applyFont="1" applyFill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/>
    <xf numFmtId="0" fontId="2" fillId="2" borderId="0" xfId="0" applyFont="1" applyFill="1" applyBorder="1" applyAlignment="1"/>
    <xf numFmtId="0" fontId="5" fillId="4" borderId="0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center" vertical="top" wrapText="1"/>
    </xf>
    <xf numFmtId="0" fontId="5" fillId="4" borderId="0" xfId="0" applyFont="1" applyFill="1" applyBorder="1"/>
    <xf numFmtId="0" fontId="7" fillId="3" borderId="0" xfId="0" applyFont="1" applyFill="1" applyBorder="1" applyAlignment="1">
      <alignment horizontal="right" vertical="top" wrapText="1"/>
    </xf>
    <xf numFmtId="0" fontId="4" fillId="3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horizontal="left" vertical="top"/>
    </xf>
    <xf numFmtId="0" fontId="5" fillId="3" borderId="0" xfId="0" applyFont="1" applyFill="1" applyBorder="1"/>
    <xf numFmtId="164" fontId="6" fillId="2" borderId="0" xfId="0" applyNumberFormat="1" applyFont="1" applyFill="1" applyBorder="1" applyAlignment="1">
      <alignment horizontal="right" vertical="top" wrapText="1"/>
    </xf>
    <xf numFmtId="165" fontId="2" fillId="2" borderId="0" xfId="0" applyNumberFormat="1" applyFont="1" applyFill="1" applyBorder="1" applyAlignment="1">
      <alignment horizontal="center" vertical="top" wrapText="1"/>
    </xf>
    <xf numFmtId="0" fontId="0" fillId="2" borderId="0" xfId="0" applyFill="1" applyBorder="1" applyAlignment="1"/>
    <xf numFmtId="164" fontId="3" fillId="2" borderId="0" xfId="0" applyNumberFormat="1" applyFont="1" applyFill="1" applyBorder="1" applyAlignment="1">
      <alignment horizontal="right" vertical="top" wrapText="1"/>
    </xf>
    <xf numFmtId="9" fontId="3" fillId="2" borderId="0" xfId="0" applyNumberFormat="1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right" vertical="top" wrapText="1"/>
    </xf>
    <xf numFmtId="0" fontId="2" fillId="3" borderId="0" xfId="0" applyFont="1" applyFill="1" applyBorder="1" applyAlignment="1">
      <alignment horizontal="center" vertical="top" wrapText="1"/>
    </xf>
    <xf numFmtId="165" fontId="2" fillId="3" borderId="0" xfId="0" applyNumberFormat="1" applyFont="1" applyFill="1" applyBorder="1" applyAlignment="1">
      <alignment vertical="top" wrapText="1"/>
    </xf>
    <xf numFmtId="0" fontId="2" fillId="3" borderId="0" xfId="0" applyFont="1" applyFill="1" applyBorder="1" applyAlignment="1"/>
    <xf numFmtId="0" fontId="2" fillId="3" borderId="0" xfId="0" applyFont="1" applyFill="1" applyBorder="1"/>
    <xf numFmtId="164" fontId="2" fillId="2" borderId="0" xfId="0" applyNumberFormat="1" applyFont="1" applyFill="1" applyBorder="1" applyAlignment="1">
      <alignment horizontal="right" vertical="top" wrapText="1"/>
    </xf>
    <xf numFmtId="6" fontId="6" fillId="2" borderId="0" xfId="0" applyNumberFormat="1" applyFont="1" applyFill="1" applyBorder="1" applyAlignment="1">
      <alignment vertical="top"/>
    </xf>
    <xf numFmtId="6" fontId="3" fillId="2" borderId="0" xfId="0" applyNumberFormat="1" applyFont="1" applyFill="1" applyBorder="1" applyAlignment="1">
      <alignment vertical="top"/>
    </xf>
    <xf numFmtId="9" fontId="2" fillId="3" borderId="0" xfId="0" applyNumberFormat="1" applyFont="1" applyFill="1" applyBorder="1" applyAlignment="1">
      <alignment horizontal="center" vertical="top" wrapText="1"/>
    </xf>
    <xf numFmtId="0" fontId="7" fillId="5" borderId="0" xfId="0" applyFont="1" applyFill="1" applyBorder="1" applyAlignment="1">
      <alignment horizontal="right" vertical="top" wrapText="1"/>
    </xf>
    <xf numFmtId="9" fontId="9" fillId="5" borderId="0" xfId="0" applyNumberFormat="1" applyFont="1" applyFill="1" applyBorder="1" applyAlignment="1">
      <alignment horizontal="center" vertical="top" wrapText="1"/>
    </xf>
    <xf numFmtId="0" fontId="10" fillId="5" borderId="0" xfId="0" applyFont="1" applyFill="1" applyBorder="1" applyAlignment="1">
      <alignment horizontal="center" vertical="top" wrapText="1"/>
    </xf>
    <xf numFmtId="0" fontId="10" fillId="5" borderId="0" xfId="0" applyFont="1" applyFill="1" applyBorder="1" applyAlignment="1"/>
    <xf numFmtId="0" fontId="10" fillId="5" borderId="0" xfId="0" applyFont="1" applyFill="1" applyBorder="1"/>
    <xf numFmtId="0" fontId="7" fillId="4" borderId="0" xfId="0" applyFont="1" applyFill="1" applyBorder="1" applyAlignment="1">
      <alignment horizontal="right" vertical="top" wrapText="1"/>
    </xf>
    <xf numFmtId="9" fontId="9" fillId="4" borderId="0" xfId="0" applyNumberFormat="1" applyFont="1" applyFill="1" applyBorder="1" applyAlignment="1">
      <alignment horizontal="center" vertical="top" wrapText="1"/>
    </xf>
    <xf numFmtId="0" fontId="10" fillId="4" borderId="0" xfId="0" applyFont="1" applyFill="1" applyBorder="1" applyAlignment="1">
      <alignment horizontal="center" vertical="top" wrapText="1"/>
    </xf>
    <xf numFmtId="9" fontId="4" fillId="4" borderId="0" xfId="0" applyNumberFormat="1" applyFont="1" applyFill="1" applyBorder="1" applyAlignment="1">
      <alignment horizontal="left" vertical="top"/>
    </xf>
    <xf numFmtId="0" fontId="10" fillId="4" borderId="0" xfId="0" applyFont="1" applyFill="1" applyBorder="1"/>
    <xf numFmtId="164" fontId="4" fillId="4" borderId="0" xfId="0" applyNumberFormat="1" applyFont="1" applyFill="1" applyBorder="1" applyAlignment="1">
      <alignment horizontal="right" vertical="top" wrapText="1"/>
    </xf>
    <xf numFmtId="9" fontId="11" fillId="6" borderId="0" xfId="2" applyNumberFormat="1" applyBorder="1" applyAlignment="1">
      <alignment horizontal="center" vertical="top" wrapText="1"/>
    </xf>
    <xf numFmtId="9" fontId="11" fillId="6" borderId="0" xfId="2" applyNumberFormat="1"/>
    <xf numFmtId="0" fontId="3" fillId="7" borderId="0" xfId="0" applyFont="1" applyFill="1" applyBorder="1" applyAlignment="1">
      <alignment horizontal="right"/>
    </xf>
    <xf numFmtId="0" fontId="2" fillId="7" borderId="0" xfId="0" applyFont="1" applyFill="1" applyBorder="1"/>
    <xf numFmtId="9" fontId="3" fillId="7" borderId="0" xfId="0" applyNumberFormat="1" applyFont="1" applyFill="1" applyBorder="1" applyAlignment="1">
      <alignment horizontal="left"/>
    </xf>
    <xf numFmtId="0" fontId="2" fillId="7" borderId="0" xfId="0" applyFont="1" applyFill="1"/>
    <xf numFmtId="0" fontId="3" fillId="7" borderId="0" xfId="0" applyFont="1" applyFill="1"/>
    <xf numFmtId="9" fontId="12" fillId="7" borderId="0" xfId="1" applyNumberFormat="1" applyFont="1" applyFill="1"/>
    <xf numFmtId="9" fontId="2" fillId="7" borderId="0" xfId="0" applyNumberFormat="1" applyFont="1" applyFill="1"/>
    <xf numFmtId="0" fontId="3" fillId="3" borderId="0" xfId="0" applyFont="1" applyFill="1" applyBorder="1" applyAlignment="1">
      <alignment horizontal="right"/>
    </xf>
    <xf numFmtId="9" fontId="4" fillId="4" borderId="0" xfId="0" applyNumberFormat="1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vertical="top" wrapText="1"/>
    </xf>
    <xf numFmtId="166" fontId="9" fillId="5" borderId="0" xfId="3" applyNumberFormat="1" applyFont="1" applyFill="1" applyBorder="1"/>
    <xf numFmtId="0" fontId="9" fillId="4" borderId="0" xfId="0" applyFont="1" applyFill="1" applyBorder="1"/>
    <xf numFmtId="166" fontId="4" fillId="4" borderId="0" xfId="3" applyNumberFormat="1" applyFont="1" applyFill="1" applyBorder="1"/>
    <xf numFmtId="166" fontId="3" fillId="2" borderId="0" xfId="0" applyNumberFormat="1" applyFont="1" applyFill="1" applyBorder="1"/>
    <xf numFmtId="166" fontId="2" fillId="2" borderId="0" xfId="0" applyNumberFormat="1" applyFont="1" applyFill="1"/>
    <xf numFmtId="9" fontId="2" fillId="2" borderId="0" xfId="0" applyNumberFormat="1" applyFont="1" applyFill="1"/>
    <xf numFmtId="167" fontId="3" fillId="2" borderId="0" xfId="0" applyNumberFormat="1" applyFont="1" applyFill="1" applyBorder="1" applyAlignment="1">
      <alignment horizontal="left"/>
    </xf>
    <xf numFmtId="167" fontId="5" fillId="4" borderId="0" xfId="0" applyNumberFormat="1" applyFont="1" applyFill="1" applyBorder="1"/>
    <xf numFmtId="167" fontId="4" fillId="4" borderId="0" xfId="0" applyNumberFormat="1" applyFont="1" applyFill="1" applyBorder="1" applyAlignment="1">
      <alignment horizontal="left" vertical="top" wrapText="1"/>
    </xf>
    <xf numFmtId="167" fontId="4" fillId="4" borderId="0" xfId="0" applyNumberFormat="1" applyFont="1" applyFill="1" applyBorder="1" applyAlignment="1">
      <alignment horizontal="right" vertical="top" wrapText="1"/>
    </xf>
    <xf numFmtId="167" fontId="3" fillId="2" borderId="0" xfId="0" applyNumberFormat="1" applyFont="1" applyFill="1" applyBorder="1" applyAlignment="1">
      <alignment horizontal="right"/>
    </xf>
    <xf numFmtId="10" fontId="9" fillId="5" borderId="0" xfId="0" applyNumberFormat="1" applyFont="1" applyFill="1" applyBorder="1" applyAlignment="1">
      <alignment horizontal="center" vertical="top" wrapText="1"/>
    </xf>
    <xf numFmtId="14" fontId="2" fillId="2" borderId="0" xfId="0" applyNumberFormat="1" applyFont="1" applyFill="1"/>
    <xf numFmtId="166" fontId="2" fillId="2" borderId="0" xfId="1" applyNumberFormat="1" applyFont="1" applyFill="1"/>
    <xf numFmtId="0" fontId="13" fillId="2" borderId="0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center"/>
    </xf>
    <xf numFmtId="6" fontId="2" fillId="2" borderId="0" xfId="0" applyNumberFormat="1" applyFont="1" applyFill="1"/>
    <xf numFmtId="44" fontId="2" fillId="2" borderId="0" xfId="3" applyFont="1" applyFill="1"/>
  </cellXfs>
  <cellStyles count="4">
    <cellStyle name="Accent1" xfId="2" builtinId="29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chael/Dropbox/MICHAEL/New%20Biz/Misc/Deal%20Exchange/Midtown%20Portfolio%20SDA%20-%20Potential%20Deal%20Structure%20for%20XYZ%20Capit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ichael%20Blank/My%20Documents/Dropbox/MICHAEL/New%20Biz/Products/eBook/Harbor%20Terrace,%20Oxon%20Hill%20(Caleb)/2500%20Pinebrook%20Ave%20(Mike%20Traeger)/Financials-Pinebrook-2%20Addl%20Uni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"/>
      <sheetName val="About"/>
      <sheetName val="Scenarios"/>
      <sheetName val="Summary"/>
      <sheetName val="P&amp;L"/>
      <sheetName val="Acquisition Costs"/>
      <sheetName val="Exit Strategies"/>
      <sheetName val="Returns"/>
      <sheetName val="IRR"/>
      <sheetName val="Loans"/>
      <sheetName val="1st Mortgage 1"/>
      <sheetName val="2nd Mortgage 1"/>
      <sheetName val="1st Mortgage Re-Fi"/>
      <sheetName val="LEGAL NOTICES"/>
      <sheetName val="YR 1 P&amp;L Monthly"/>
    </sheetNames>
    <sheetDataSet>
      <sheetData sheetId="0"/>
      <sheetData sheetId="1"/>
      <sheetData sheetId="2"/>
      <sheetData sheetId="3">
        <row r="42">
          <cell r="D42">
            <v>0.30000000000000004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5">
          <cell r="D5">
            <v>30</v>
          </cell>
        </row>
        <row r="16">
          <cell r="B16" t="str">
            <v>Month</v>
          </cell>
          <cell r="E16" t="str">
            <v>Cumulative Interest</v>
          </cell>
          <cell r="G16" t="str">
            <v>Principal Paid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fer Worksheet"/>
      <sheetName val="Summary"/>
      <sheetName val="AS-IS Analysis"/>
      <sheetName val="P&amp;L"/>
      <sheetName val="Resale"/>
      <sheetName val="IRR"/>
      <sheetName val="Acquisition Costs"/>
      <sheetName val="Returns-5 Years"/>
      <sheetName val="Returns 10 years"/>
      <sheetName val="Amortization-Loan 1"/>
      <sheetName val="Amortization-Loan 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D6">
            <v>300</v>
          </cell>
        </row>
        <row r="13">
          <cell r="E13" t="str">
            <v>Cumulative Interest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outlinePr summaryBelow="0" summaryRight="0"/>
  </sheetPr>
  <dimension ref="B1:P55"/>
  <sheetViews>
    <sheetView tabSelected="1" topLeftCell="B4" zoomScaleNormal="100" workbookViewId="0">
      <selection activeCell="F9" sqref="F9:K47"/>
    </sheetView>
  </sheetViews>
  <sheetFormatPr defaultColWidth="11.42578125" defaultRowHeight="12" x14ac:dyDescent="0.2"/>
  <cols>
    <col min="1" max="1" width="3.140625" style="1" customWidth="1"/>
    <col min="2" max="2" width="40.7109375" style="1" customWidth="1"/>
    <col min="3" max="5" width="10.28515625" style="1" customWidth="1"/>
    <col min="6" max="6" width="16.5703125" style="1" customWidth="1"/>
    <col min="7" max="8" width="10.28515625" style="1" customWidth="1"/>
    <col min="9" max="9" width="4.5703125" style="1" customWidth="1"/>
    <col min="10" max="11" width="11.42578125" style="1"/>
    <col min="12" max="12" width="14.140625" style="1" bestFit="1" customWidth="1"/>
    <col min="13" max="247" width="11.42578125" style="1"/>
    <col min="248" max="248" width="3.140625" style="1" customWidth="1"/>
    <col min="249" max="249" width="40.7109375" style="1" customWidth="1"/>
    <col min="250" max="259" width="10.28515625" style="1" customWidth="1"/>
    <col min="260" max="260" width="11" style="1" customWidth="1"/>
    <col min="261" max="261" width="10.7109375" style="1" customWidth="1"/>
    <col min="262" max="503" width="11.42578125" style="1"/>
    <col min="504" max="504" width="3.140625" style="1" customWidth="1"/>
    <col min="505" max="505" width="40.7109375" style="1" customWidth="1"/>
    <col min="506" max="515" width="10.28515625" style="1" customWidth="1"/>
    <col min="516" max="516" width="11" style="1" customWidth="1"/>
    <col min="517" max="517" width="10.7109375" style="1" customWidth="1"/>
    <col min="518" max="759" width="11.42578125" style="1"/>
    <col min="760" max="760" width="3.140625" style="1" customWidth="1"/>
    <col min="761" max="761" width="40.7109375" style="1" customWidth="1"/>
    <col min="762" max="771" width="10.28515625" style="1" customWidth="1"/>
    <col min="772" max="772" width="11" style="1" customWidth="1"/>
    <col min="773" max="773" width="10.7109375" style="1" customWidth="1"/>
    <col min="774" max="1015" width="11.42578125" style="1"/>
    <col min="1016" max="1016" width="3.140625" style="1" customWidth="1"/>
    <col min="1017" max="1017" width="40.7109375" style="1" customWidth="1"/>
    <col min="1018" max="1027" width="10.28515625" style="1" customWidth="1"/>
    <col min="1028" max="1028" width="11" style="1" customWidth="1"/>
    <col min="1029" max="1029" width="10.7109375" style="1" customWidth="1"/>
    <col min="1030" max="1271" width="11.42578125" style="1"/>
    <col min="1272" max="1272" width="3.140625" style="1" customWidth="1"/>
    <col min="1273" max="1273" width="40.7109375" style="1" customWidth="1"/>
    <col min="1274" max="1283" width="10.28515625" style="1" customWidth="1"/>
    <col min="1284" max="1284" width="11" style="1" customWidth="1"/>
    <col min="1285" max="1285" width="10.7109375" style="1" customWidth="1"/>
    <col min="1286" max="1527" width="11.42578125" style="1"/>
    <col min="1528" max="1528" width="3.140625" style="1" customWidth="1"/>
    <col min="1529" max="1529" width="40.7109375" style="1" customWidth="1"/>
    <col min="1530" max="1539" width="10.28515625" style="1" customWidth="1"/>
    <col min="1540" max="1540" width="11" style="1" customWidth="1"/>
    <col min="1541" max="1541" width="10.7109375" style="1" customWidth="1"/>
    <col min="1542" max="1783" width="11.42578125" style="1"/>
    <col min="1784" max="1784" width="3.140625" style="1" customWidth="1"/>
    <col min="1785" max="1785" width="40.7109375" style="1" customWidth="1"/>
    <col min="1786" max="1795" width="10.28515625" style="1" customWidth="1"/>
    <col min="1796" max="1796" width="11" style="1" customWidth="1"/>
    <col min="1797" max="1797" width="10.7109375" style="1" customWidth="1"/>
    <col min="1798" max="2039" width="11.42578125" style="1"/>
    <col min="2040" max="2040" width="3.140625" style="1" customWidth="1"/>
    <col min="2041" max="2041" width="40.7109375" style="1" customWidth="1"/>
    <col min="2042" max="2051" width="10.28515625" style="1" customWidth="1"/>
    <col min="2052" max="2052" width="11" style="1" customWidth="1"/>
    <col min="2053" max="2053" width="10.7109375" style="1" customWidth="1"/>
    <col min="2054" max="2295" width="11.42578125" style="1"/>
    <col min="2296" max="2296" width="3.140625" style="1" customWidth="1"/>
    <col min="2297" max="2297" width="40.7109375" style="1" customWidth="1"/>
    <col min="2298" max="2307" width="10.28515625" style="1" customWidth="1"/>
    <col min="2308" max="2308" width="11" style="1" customWidth="1"/>
    <col min="2309" max="2309" width="10.7109375" style="1" customWidth="1"/>
    <col min="2310" max="2551" width="11.42578125" style="1"/>
    <col min="2552" max="2552" width="3.140625" style="1" customWidth="1"/>
    <col min="2553" max="2553" width="40.7109375" style="1" customWidth="1"/>
    <col min="2554" max="2563" width="10.28515625" style="1" customWidth="1"/>
    <col min="2564" max="2564" width="11" style="1" customWidth="1"/>
    <col min="2565" max="2565" width="10.7109375" style="1" customWidth="1"/>
    <col min="2566" max="2807" width="11.42578125" style="1"/>
    <col min="2808" max="2808" width="3.140625" style="1" customWidth="1"/>
    <col min="2809" max="2809" width="40.7109375" style="1" customWidth="1"/>
    <col min="2810" max="2819" width="10.28515625" style="1" customWidth="1"/>
    <col min="2820" max="2820" width="11" style="1" customWidth="1"/>
    <col min="2821" max="2821" width="10.7109375" style="1" customWidth="1"/>
    <col min="2822" max="3063" width="11.42578125" style="1"/>
    <col min="3064" max="3064" width="3.140625" style="1" customWidth="1"/>
    <col min="3065" max="3065" width="40.7109375" style="1" customWidth="1"/>
    <col min="3066" max="3075" width="10.28515625" style="1" customWidth="1"/>
    <col min="3076" max="3076" width="11" style="1" customWidth="1"/>
    <col min="3077" max="3077" width="10.7109375" style="1" customWidth="1"/>
    <col min="3078" max="3319" width="11.42578125" style="1"/>
    <col min="3320" max="3320" width="3.140625" style="1" customWidth="1"/>
    <col min="3321" max="3321" width="40.7109375" style="1" customWidth="1"/>
    <col min="3322" max="3331" width="10.28515625" style="1" customWidth="1"/>
    <col min="3332" max="3332" width="11" style="1" customWidth="1"/>
    <col min="3333" max="3333" width="10.7109375" style="1" customWidth="1"/>
    <col min="3334" max="3575" width="11.42578125" style="1"/>
    <col min="3576" max="3576" width="3.140625" style="1" customWidth="1"/>
    <col min="3577" max="3577" width="40.7109375" style="1" customWidth="1"/>
    <col min="3578" max="3587" width="10.28515625" style="1" customWidth="1"/>
    <col min="3588" max="3588" width="11" style="1" customWidth="1"/>
    <col min="3589" max="3589" width="10.7109375" style="1" customWidth="1"/>
    <col min="3590" max="3831" width="11.42578125" style="1"/>
    <col min="3832" max="3832" width="3.140625" style="1" customWidth="1"/>
    <col min="3833" max="3833" width="40.7109375" style="1" customWidth="1"/>
    <col min="3834" max="3843" width="10.28515625" style="1" customWidth="1"/>
    <col min="3844" max="3844" width="11" style="1" customWidth="1"/>
    <col min="3845" max="3845" width="10.7109375" style="1" customWidth="1"/>
    <col min="3846" max="4087" width="11.42578125" style="1"/>
    <col min="4088" max="4088" width="3.140625" style="1" customWidth="1"/>
    <col min="4089" max="4089" width="40.7109375" style="1" customWidth="1"/>
    <col min="4090" max="4099" width="10.28515625" style="1" customWidth="1"/>
    <col min="4100" max="4100" width="11" style="1" customWidth="1"/>
    <col min="4101" max="4101" width="10.7109375" style="1" customWidth="1"/>
    <col min="4102" max="4343" width="11.42578125" style="1"/>
    <col min="4344" max="4344" width="3.140625" style="1" customWidth="1"/>
    <col min="4345" max="4345" width="40.7109375" style="1" customWidth="1"/>
    <col min="4346" max="4355" width="10.28515625" style="1" customWidth="1"/>
    <col min="4356" max="4356" width="11" style="1" customWidth="1"/>
    <col min="4357" max="4357" width="10.7109375" style="1" customWidth="1"/>
    <col min="4358" max="4599" width="11.42578125" style="1"/>
    <col min="4600" max="4600" width="3.140625" style="1" customWidth="1"/>
    <col min="4601" max="4601" width="40.7109375" style="1" customWidth="1"/>
    <col min="4602" max="4611" width="10.28515625" style="1" customWidth="1"/>
    <col min="4612" max="4612" width="11" style="1" customWidth="1"/>
    <col min="4613" max="4613" width="10.7109375" style="1" customWidth="1"/>
    <col min="4614" max="4855" width="11.42578125" style="1"/>
    <col min="4856" max="4856" width="3.140625" style="1" customWidth="1"/>
    <col min="4857" max="4857" width="40.7109375" style="1" customWidth="1"/>
    <col min="4858" max="4867" width="10.28515625" style="1" customWidth="1"/>
    <col min="4868" max="4868" width="11" style="1" customWidth="1"/>
    <col min="4869" max="4869" width="10.7109375" style="1" customWidth="1"/>
    <col min="4870" max="5111" width="11.42578125" style="1"/>
    <col min="5112" max="5112" width="3.140625" style="1" customWidth="1"/>
    <col min="5113" max="5113" width="40.7109375" style="1" customWidth="1"/>
    <col min="5114" max="5123" width="10.28515625" style="1" customWidth="1"/>
    <col min="5124" max="5124" width="11" style="1" customWidth="1"/>
    <col min="5125" max="5125" width="10.7109375" style="1" customWidth="1"/>
    <col min="5126" max="5367" width="11.42578125" style="1"/>
    <col min="5368" max="5368" width="3.140625" style="1" customWidth="1"/>
    <col min="5369" max="5369" width="40.7109375" style="1" customWidth="1"/>
    <col min="5370" max="5379" width="10.28515625" style="1" customWidth="1"/>
    <col min="5380" max="5380" width="11" style="1" customWidth="1"/>
    <col min="5381" max="5381" width="10.7109375" style="1" customWidth="1"/>
    <col min="5382" max="5623" width="11.42578125" style="1"/>
    <col min="5624" max="5624" width="3.140625" style="1" customWidth="1"/>
    <col min="5625" max="5625" width="40.7109375" style="1" customWidth="1"/>
    <col min="5626" max="5635" width="10.28515625" style="1" customWidth="1"/>
    <col min="5636" max="5636" width="11" style="1" customWidth="1"/>
    <col min="5637" max="5637" width="10.7109375" style="1" customWidth="1"/>
    <col min="5638" max="5879" width="11.42578125" style="1"/>
    <col min="5880" max="5880" width="3.140625" style="1" customWidth="1"/>
    <col min="5881" max="5881" width="40.7109375" style="1" customWidth="1"/>
    <col min="5882" max="5891" width="10.28515625" style="1" customWidth="1"/>
    <col min="5892" max="5892" width="11" style="1" customWidth="1"/>
    <col min="5893" max="5893" width="10.7109375" style="1" customWidth="1"/>
    <col min="5894" max="6135" width="11.42578125" style="1"/>
    <col min="6136" max="6136" width="3.140625" style="1" customWidth="1"/>
    <col min="6137" max="6137" width="40.7109375" style="1" customWidth="1"/>
    <col min="6138" max="6147" width="10.28515625" style="1" customWidth="1"/>
    <col min="6148" max="6148" width="11" style="1" customWidth="1"/>
    <col min="6149" max="6149" width="10.7109375" style="1" customWidth="1"/>
    <col min="6150" max="6391" width="11.42578125" style="1"/>
    <col min="6392" max="6392" width="3.140625" style="1" customWidth="1"/>
    <col min="6393" max="6393" width="40.7109375" style="1" customWidth="1"/>
    <col min="6394" max="6403" width="10.28515625" style="1" customWidth="1"/>
    <col min="6404" max="6404" width="11" style="1" customWidth="1"/>
    <col min="6405" max="6405" width="10.7109375" style="1" customWidth="1"/>
    <col min="6406" max="6647" width="11.42578125" style="1"/>
    <col min="6648" max="6648" width="3.140625" style="1" customWidth="1"/>
    <col min="6649" max="6649" width="40.7109375" style="1" customWidth="1"/>
    <col min="6650" max="6659" width="10.28515625" style="1" customWidth="1"/>
    <col min="6660" max="6660" width="11" style="1" customWidth="1"/>
    <col min="6661" max="6661" width="10.7109375" style="1" customWidth="1"/>
    <col min="6662" max="6903" width="11.42578125" style="1"/>
    <col min="6904" max="6904" width="3.140625" style="1" customWidth="1"/>
    <col min="6905" max="6905" width="40.7109375" style="1" customWidth="1"/>
    <col min="6906" max="6915" width="10.28515625" style="1" customWidth="1"/>
    <col min="6916" max="6916" width="11" style="1" customWidth="1"/>
    <col min="6917" max="6917" width="10.7109375" style="1" customWidth="1"/>
    <col min="6918" max="7159" width="11.42578125" style="1"/>
    <col min="7160" max="7160" width="3.140625" style="1" customWidth="1"/>
    <col min="7161" max="7161" width="40.7109375" style="1" customWidth="1"/>
    <col min="7162" max="7171" width="10.28515625" style="1" customWidth="1"/>
    <col min="7172" max="7172" width="11" style="1" customWidth="1"/>
    <col min="7173" max="7173" width="10.7109375" style="1" customWidth="1"/>
    <col min="7174" max="7415" width="11.42578125" style="1"/>
    <col min="7416" max="7416" width="3.140625" style="1" customWidth="1"/>
    <col min="7417" max="7417" width="40.7109375" style="1" customWidth="1"/>
    <col min="7418" max="7427" width="10.28515625" style="1" customWidth="1"/>
    <col min="7428" max="7428" width="11" style="1" customWidth="1"/>
    <col min="7429" max="7429" width="10.7109375" style="1" customWidth="1"/>
    <col min="7430" max="7671" width="11.42578125" style="1"/>
    <col min="7672" max="7672" width="3.140625" style="1" customWidth="1"/>
    <col min="7673" max="7673" width="40.7109375" style="1" customWidth="1"/>
    <col min="7674" max="7683" width="10.28515625" style="1" customWidth="1"/>
    <col min="7684" max="7684" width="11" style="1" customWidth="1"/>
    <col min="7685" max="7685" width="10.7109375" style="1" customWidth="1"/>
    <col min="7686" max="7927" width="11.42578125" style="1"/>
    <col min="7928" max="7928" width="3.140625" style="1" customWidth="1"/>
    <col min="7929" max="7929" width="40.7109375" style="1" customWidth="1"/>
    <col min="7930" max="7939" width="10.28515625" style="1" customWidth="1"/>
    <col min="7940" max="7940" width="11" style="1" customWidth="1"/>
    <col min="7941" max="7941" width="10.7109375" style="1" customWidth="1"/>
    <col min="7942" max="8183" width="11.42578125" style="1"/>
    <col min="8184" max="8184" width="3.140625" style="1" customWidth="1"/>
    <col min="8185" max="8185" width="40.7109375" style="1" customWidth="1"/>
    <col min="8186" max="8195" width="10.28515625" style="1" customWidth="1"/>
    <col min="8196" max="8196" width="11" style="1" customWidth="1"/>
    <col min="8197" max="8197" width="10.7109375" style="1" customWidth="1"/>
    <col min="8198" max="8439" width="11.42578125" style="1"/>
    <col min="8440" max="8440" width="3.140625" style="1" customWidth="1"/>
    <col min="8441" max="8441" width="40.7109375" style="1" customWidth="1"/>
    <col min="8442" max="8451" width="10.28515625" style="1" customWidth="1"/>
    <col min="8452" max="8452" width="11" style="1" customWidth="1"/>
    <col min="8453" max="8453" width="10.7109375" style="1" customWidth="1"/>
    <col min="8454" max="8695" width="11.42578125" style="1"/>
    <col min="8696" max="8696" width="3.140625" style="1" customWidth="1"/>
    <col min="8697" max="8697" width="40.7109375" style="1" customWidth="1"/>
    <col min="8698" max="8707" width="10.28515625" style="1" customWidth="1"/>
    <col min="8708" max="8708" width="11" style="1" customWidth="1"/>
    <col min="8709" max="8709" width="10.7109375" style="1" customWidth="1"/>
    <col min="8710" max="8951" width="11.42578125" style="1"/>
    <col min="8952" max="8952" width="3.140625" style="1" customWidth="1"/>
    <col min="8953" max="8953" width="40.7109375" style="1" customWidth="1"/>
    <col min="8954" max="8963" width="10.28515625" style="1" customWidth="1"/>
    <col min="8964" max="8964" width="11" style="1" customWidth="1"/>
    <col min="8965" max="8965" width="10.7109375" style="1" customWidth="1"/>
    <col min="8966" max="9207" width="11.42578125" style="1"/>
    <col min="9208" max="9208" width="3.140625" style="1" customWidth="1"/>
    <col min="9209" max="9209" width="40.7109375" style="1" customWidth="1"/>
    <col min="9210" max="9219" width="10.28515625" style="1" customWidth="1"/>
    <col min="9220" max="9220" width="11" style="1" customWidth="1"/>
    <col min="9221" max="9221" width="10.7109375" style="1" customWidth="1"/>
    <col min="9222" max="9463" width="11.42578125" style="1"/>
    <col min="9464" max="9464" width="3.140625" style="1" customWidth="1"/>
    <col min="9465" max="9465" width="40.7109375" style="1" customWidth="1"/>
    <col min="9466" max="9475" width="10.28515625" style="1" customWidth="1"/>
    <col min="9476" max="9476" width="11" style="1" customWidth="1"/>
    <col min="9477" max="9477" width="10.7109375" style="1" customWidth="1"/>
    <col min="9478" max="9719" width="11.42578125" style="1"/>
    <col min="9720" max="9720" width="3.140625" style="1" customWidth="1"/>
    <col min="9721" max="9721" width="40.7109375" style="1" customWidth="1"/>
    <col min="9722" max="9731" width="10.28515625" style="1" customWidth="1"/>
    <col min="9732" max="9732" width="11" style="1" customWidth="1"/>
    <col min="9733" max="9733" width="10.7109375" style="1" customWidth="1"/>
    <col min="9734" max="9975" width="11.42578125" style="1"/>
    <col min="9976" max="9976" width="3.140625" style="1" customWidth="1"/>
    <col min="9977" max="9977" width="40.7109375" style="1" customWidth="1"/>
    <col min="9978" max="9987" width="10.28515625" style="1" customWidth="1"/>
    <col min="9988" max="9988" width="11" style="1" customWidth="1"/>
    <col min="9989" max="9989" width="10.7109375" style="1" customWidth="1"/>
    <col min="9990" max="10231" width="11.42578125" style="1"/>
    <col min="10232" max="10232" width="3.140625" style="1" customWidth="1"/>
    <col min="10233" max="10233" width="40.7109375" style="1" customWidth="1"/>
    <col min="10234" max="10243" width="10.28515625" style="1" customWidth="1"/>
    <col min="10244" max="10244" width="11" style="1" customWidth="1"/>
    <col min="10245" max="10245" width="10.7109375" style="1" customWidth="1"/>
    <col min="10246" max="10487" width="11.42578125" style="1"/>
    <col min="10488" max="10488" width="3.140625" style="1" customWidth="1"/>
    <col min="10489" max="10489" width="40.7109375" style="1" customWidth="1"/>
    <col min="10490" max="10499" width="10.28515625" style="1" customWidth="1"/>
    <col min="10500" max="10500" width="11" style="1" customWidth="1"/>
    <col min="10501" max="10501" width="10.7109375" style="1" customWidth="1"/>
    <col min="10502" max="10743" width="11.42578125" style="1"/>
    <col min="10744" max="10744" width="3.140625" style="1" customWidth="1"/>
    <col min="10745" max="10745" width="40.7109375" style="1" customWidth="1"/>
    <col min="10746" max="10755" width="10.28515625" style="1" customWidth="1"/>
    <col min="10756" max="10756" width="11" style="1" customWidth="1"/>
    <col min="10757" max="10757" width="10.7109375" style="1" customWidth="1"/>
    <col min="10758" max="10999" width="11.42578125" style="1"/>
    <col min="11000" max="11000" width="3.140625" style="1" customWidth="1"/>
    <col min="11001" max="11001" width="40.7109375" style="1" customWidth="1"/>
    <col min="11002" max="11011" width="10.28515625" style="1" customWidth="1"/>
    <col min="11012" max="11012" width="11" style="1" customWidth="1"/>
    <col min="11013" max="11013" width="10.7109375" style="1" customWidth="1"/>
    <col min="11014" max="11255" width="11.42578125" style="1"/>
    <col min="11256" max="11256" width="3.140625" style="1" customWidth="1"/>
    <col min="11257" max="11257" width="40.7109375" style="1" customWidth="1"/>
    <col min="11258" max="11267" width="10.28515625" style="1" customWidth="1"/>
    <col min="11268" max="11268" width="11" style="1" customWidth="1"/>
    <col min="11269" max="11269" width="10.7109375" style="1" customWidth="1"/>
    <col min="11270" max="11511" width="11.42578125" style="1"/>
    <col min="11512" max="11512" width="3.140625" style="1" customWidth="1"/>
    <col min="11513" max="11513" width="40.7109375" style="1" customWidth="1"/>
    <col min="11514" max="11523" width="10.28515625" style="1" customWidth="1"/>
    <col min="11524" max="11524" width="11" style="1" customWidth="1"/>
    <col min="11525" max="11525" width="10.7109375" style="1" customWidth="1"/>
    <col min="11526" max="11767" width="11.42578125" style="1"/>
    <col min="11768" max="11768" width="3.140625" style="1" customWidth="1"/>
    <col min="11769" max="11769" width="40.7109375" style="1" customWidth="1"/>
    <col min="11770" max="11779" width="10.28515625" style="1" customWidth="1"/>
    <col min="11780" max="11780" width="11" style="1" customWidth="1"/>
    <col min="11781" max="11781" width="10.7109375" style="1" customWidth="1"/>
    <col min="11782" max="12023" width="11.42578125" style="1"/>
    <col min="12024" max="12024" width="3.140625" style="1" customWidth="1"/>
    <col min="12025" max="12025" width="40.7109375" style="1" customWidth="1"/>
    <col min="12026" max="12035" width="10.28515625" style="1" customWidth="1"/>
    <col min="12036" max="12036" width="11" style="1" customWidth="1"/>
    <col min="12037" max="12037" width="10.7109375" style="1" customWidth="1"/>
    <col min="12038" max="12279" width="11.42578125" style="1"/>
    <col min="12280" max="12280" width="3.140625" style="1" customWidth="1"/>
    <col min="12281" max="12281" width="40.7109375" style="1" customWidth="1"/>
    <col min="12282" max="12291" width="10.28515625" style="1" customWidth="1"/>
    <col min="12292" max="12292" width="11" style="1" customWidth="1"/>
    <col min="12293" max="12293" width="10.7109375" style="1" customWidth="1"/>
    <col min="12294" max="12535" width="11.42578125" style="1"/>
    <col min="12536" max="12536" width="3.140625" style="1" customWidth="1"/>
    <col min="12537" max="12537" width="40.7109375" style="1" customWidth="1"/>
    <col min="12538" max="12547" width="10.28515625" style="1" customWidth="1"/>
    <col min="12548" max="12548" width="11" style="1" customWidth="1"/>
    <col min="12549" max="12549" width="10.7109375" style="1" customWidth="1"/>
    <col min="12550" max="12791" width="11.42578125" style="1"/>
    <col min="12792" max="12792" width="3.140625" style="1" customWidth="1"/>
    <col min="12793" max="12793" width="40.7109375" style="1" customWidth="1"/>
    <col min="12794" max="12803" width="10.28515625" style="1" customWidth="1"/>
    <col min="12804" max="12804" width="11" style="1" customWidth="1"/>
    <col min="12805" max="12805" width="10.7109375" style="1" customWidth="1"/>
    <col min="12806" max="13047" width="11.42578125" style="1"/>
    <col min="13048" max="13048" width="3.140625" style="1" customWidth="1"/>
    <col min="13049" max="13049" width="40.7109375" style="1" customWidth="1"/>
    <col min="13050" max="13059" width="10.28515625" style="1" customWidth="1"/>
    <col min="13060" max="13060" width="11" style="1" customWidth="1"/>
    <col min="13061" max="13061" width="10.7109375" style="1" customWidth="1"/>
    <col min="13062" max="13303" width="11.42578125" style="1"/>
    <col min="13304" max="13304" width="3.140625" style="1" customWidth="1"/>
    <col min="13305" max="13305" width="40.7109375" style="1" customWidth="1"/>
    <col min="13306" max="13315" width="10.28515625" style="1" customWidth="1"/>
    <col min="13316" max="13316" width="11" style="1" customWidth="1"/>
    <col min="13317" max="13317" width="10.7109375" style="1" customWidth="1"/>
    <col min="13318" max="13559" width="11.42578125" style="1"/>
    <col min="13560" max="13560" width="3.140625" style="1" customWidth="1"/>
    <col min="13561" max="13561" width="40.7109375" style="1" customWidth="1"/>
    <col min="13562" max="13571" width="10.28515625" style="1" customWidth="1"/>
    <col min="13572" max="13572" width="11" style="1" customWidth="1"/>
    <col min="13573" max="13573" width="10.7109375" style="1" customWidth="1"/>
    <col min="13574" max="13815" width="11.42578125" style="1"/>
    <col min="13816" max="13816" width="3.140625" style="1" customWidth="1"/>
    <col min="13817" max="13817" width="40.7109375" style="1" customWidth="1"/>
    <col min="13818" max="13827" width="10.28515625" style="1" customWidth="1"/>
    <col min="13828" max="13828" width="11" style="1" customWidth="1"/>
    <col min="13829" max="13829" width="10.7109375" style="1" customWidth="1"/>
    <col min="13830" max="14071" width="11.42578125" style="1"/>
    <col min="14072" max="14072" width="3.140625" style="1" customWidth="1"/>
    <col min="14073" max="14073" width="40.7109375" style="1" customWidth="1"/>
    <col min="14074" max="14083" width="10.28515625" style="1" customWidth="1"/>
    <col min="14084" max="14084" width="11" style="1" customWidth="1"/>
    <col min="14085" max="14085" width="10.7109375" style="1" customWidth="1"/>
    <col min="14086" max="14327" width="11.42578125" style="1"/>
    <col min="14328" max="14328" width="3.140625" style="1" customWidth="1"/>
    <col min="14329" max="14329" width="40.7109375" style="1" customWidth="1"/>
    <col min="14330" max="14339" width="10.28515625" style="1" customWidth="1"/>
    <col min="14340" max="14340" width="11" style="1" customWidth="1"/>
    <col min="14341" max="14341" width="10.7109375" style="1" customWidth="1"/>
    <col min="14342" max="14583" width="11.42578125" style="1"/>
    <col min="14584" max="14584" width="3.140625" style="1" customWidth="1"/>
    <col min="14585" max="14585" width="40.7109375" style="1" customWidth="1"/>
    <col min="14586" max="14595" width="10.28515625" style="1" customWidth="1"/>
    <col min="14596" max="14596" width="11" style="1" customWidth="1"/>
    <col min="14597" max="14597" width="10.7109375" style="1" customWidth="1"/>
    <col min="14598" max="14839" width="11.42578125" style="1"/>
    <col min="14840" max="14840" width="3.140625" style="1" customWidth="1"/>
    <col min="14841" max="14841" width="40.7109375" style="1" customWidth="1"/>
    <col min="14842" max="14851" width="10.28515625" style="1" customWidth="1"/>
    <col min="14852" max="14852" width="11" style="1" customWidth="1"/>
    <col min="14853" max="14853" width="10.7109375" style="1" customWidth="1"/>
    <col min="14854" max="15095" width="11.42578125" style="1"/>
    <col min="15096" max="15096" width="3.140625" style="1" customWidth="1"/>
    <col min="15097" max="15097" width="40.7109375" style="1" customWidth="1"/>
    <col min="15098" max="15107" width="10.28515625" style="1" customWidth="1"/>
    <col min="15108" max="15108" width="11" style="1" customWidth="1"/>
    <col min="15109" max="15109" width="10.7109375" style="1" customWidth="1"/>
    <col min="15110" max="15351" width="11.42578125" style="1"/>
    <col min="15352" max="15352" width="3.140625" style="1" customWidth="1"/>
    <col min="15353" max="15353" width="40.7109375" style="1" customWidth="1"/>
    <col min="15354" max="15363" width="10.28515625" style="1" customWidth="1"/>
    <col min="15364" max="15364" width="11" style="1" customWidth="1"/>
    <col min="15365" max="15365" width="10.7109375" style="1" customWidth="1"/>
    <col min="15366" max="15607" width="11.42578125" style="1"/>
    <col min="15608" max="15608" width="3.140625" style="1" customWidth="1"/>
    <col min="15609" max="15609" width="40.7109375" style="1" customWidth="1"/>
    <col min="15610" max="15619" width="10.28515625" style="1" customWidth="1"/>
    <col min="15620" max="15620" width="11" style="1" customWidth="1"/>
    <col min="15621" max="15621" width="10.7109375" style="1" customWidth="1"/>
    <col min="15622" max="15863" width="11.42578125" style="1"/>
    <col min="15864" max="15864" width="3.140625" style="1" customWidth="1"/>
    <col min="15865" max="15865" width="40.7109375" style="1" customWidth="1"/>
    <col min="15866" max="15875" width="10.28515625" style="1" customWidth="1"/>
    <col min="15876" max="15876" width="11" style="1" customWidth="1"/>
    <col min="15877" max="15877" width="10.7109375" style="1" customWidth="1"/>
    <col min="15878" max="16119" width="11.42578125" style="1"/>
    <col min="16120" max="16120" width="3.140625" style="1" customWidth="1"/>
    <col min="16121" max="16121" width="40.7109375" style="1" customWidth="1"/>
    <col min="16122" max="16131" width="10.28515625" style="1" customWidth="1"/>
    <col min="16132" max="16132" width="11" style="1" customWidth="1"/>
    <col min="16133" max="16133" width="10.7109375" style="1" customWidth="1"/>
    <col min="16134" max="16384" width="11.42578125" style="1"/>
  </cols>
  <sheetData>
    <row r="1" spans="2:9" ht="27" customHeight="1" x14ac:dyDescent="0.4">
      <c r="B1" s="64" t="s">
        <v>17</v>
      </c>
      <c r="C1" s="64"/>
      <c r="D1" s="64"/>
      <c r="E1" s="64"/>
      <c r="F1" s="64"/>
      <c r="G1" s="64"/>
      <c r="H1" s="64"/>
      <c r="I1" s="64"/>
    </row>
    <row r="2" spans="2:9" ht="29.25" customHeight="1" x14ac:dyDescent="0.2">
      <c r="B2" s="63" t="s">
        <v>16</v>
      </c>
      <c r="C2" s="63"/>
      <c r="D2" s="63"/>
      <c r="E2" s="48"/>
      <c r="F2" s="3"/>
      <c r="G2" s="3"/>
      <c r="H2" s="3"/>
      <c r="I2" s="3"/>
    </row>
    <row r="3" spans="2:9" ht="31.5" customHeight="1" x14ac:dyDescent="0.2">
      <c r="B3" s="3"/>
      <c r="C3" s="3"/>
      <c r="D3" s="3"/>
      <c r="E3" s="3"/>
      <c r="F3" s="4"/>
      <c r="G3" s="3"/>
      <c r="H3" s="3"/>
    </row>
    <row r="4" spans="2:9" s="3" customFormat="1" x14ac:dyDescent="0.2">
      <c r="B4" s="5"/>
      <c r="C4" s="6" t="s">
        <v>0</v>
      </c>
      <c r="D4" s="6" t="s">
        <v>1</v>
      </c>
      <c r="E4" s="6" t="s">
        <v>2</v>
      </c>
      <c r="F4" s="6" t="s">
        <v>14</v>
      </c>
      <c r="G4" s="7"/>
      <c r="H4" s="7"/>
      <c r="I4" s="7"/>
    </row>
    <row r="5" spans="2:9" s="3" customFormat="1" ht="15" x14ac:dyDescent="0.2">
      <c r="B5" s="8" t="s">
        <v>3</v>
      </c>
      <c r="C5" s="37">
        <v>0.1</v>
      </c>
      <c r="D5" s="9"/>
      <c r="E5" s="9"/>
      <c r="F5" s="10"/>
      <c r="G5" s="11"/>
      <c r="H5" s="11"/>
      <c r="I5" s="11"/>
    </row>
    <row r="6" spans="2:9" ht="12.75" customHeight="1" x14ac:dyDescent="0.2">
      <c r="B6" s="12" t="s">
        <v>18</v>
      </c>
      <c r="C6" s="3"/>
      <c r="D6" s="37">
        <v>0.5</v>
      </c>
      <c r="E6" s="13">
        <f>D6*C5</f>
        <v>0.05</v>
      </c>
      <c r="F6" s="2"/>
      <c r="G6" s="14"/>
      <c r="H6" s="14"/>
      <c r="I6" s="3"/>
    </row>
    <row r="7" spans="2:9" ht="12.75" customHeight="1" x14ac:dyDescent="0.2">
      <c r="B7" s="12" t="s">
        <v>19</v>
      </c>
      <c r="C7" s="3"/>
      <c r="D7" s="37">
        <v>0</v>
      </c>
      <c r="E7" s="13">
        <f>D7*C5</f>
        <v>0</v>
      </c>
      <c r="F7" s="2"/>
      <c r="G7" s="14"/>
      <c r="H7" s="14"/>
      <c r="I7" s="3"/>
    </row>
    <row r="8" spans="2:9" ht="12.75" customHeight="1" x14ac:dyDescent="0.2">
      <c r="B8" s="12" t="s">
        <v>20</v>
      </c>
      <c r="C8" s="3"/>
      <c r="D8" s="37">
        <v>0.5</v>
      </c>
      <c r="E8" s="13">
        <f>D8*C5</f>
        <v>0.05</v>
      </c>
      <c r="G8" s="14"/>
      <c r="H8" s="14"/>
      <c r="I8" s="3"/>
    </row>
    <row r="9" spans="2:9" ht="15" x14ac:dyDescent="0.2">
      <c r="B9" s="12" t="s">
        <v>21</v>
      </c>
      <c r="C9" s="3"/>
      <c r="D9" s="37">
        <v>0</v>
      </c>
      <c r="E9" s="13">
        <f>D9*C5</f>
        <v>0</v>
      </c>
      <c r="F9" s="2"/>
      <c r="G9" s="14"/>
      <c r="H9" s="14"/>
      <c r="I9" s="3"/>
    </row>
    <row r="10" spans="2:9" ht="12.75" x14ac:dyDescent="0.2">
      <c r="B10" s="15" t="s">
        <v>4</v>
      </c>
      <c r="C10" s="3"/>
      <c r="D10" s="16">
        <f>SUM(D6:D9)</f>
        <v>1</v>
      </c>
      <c r="E10" s="13"/>
      <c r="F10" s="2"/>
      <c r="G10" s="14"/>
      <c r="H10" s="14"/>
      <c r="I10" s="3"/>
    </row>
    <row r="11" spans="2:9" ht="15" x14ac:dyDescent="0.2">
      <c r="B11" s="17" t="s">
        <v>5</v>
      </c>
      <c r="C11" s="37">
        <v>0.05</v>
      </c>
      <c r="D11" s="18"/>
      <c r="E11" s="19"/>
      <c r="F11" s="20"/>
      <c r="G11" s="21"/>
      <c r="H11" s="21"/>
      <c r="I11" s="21"/>
    </row>
    <row r="12" spans="2:9" ht="15" x14ac:dyDescent="0.2">
      <c r="B12" s="22" t="str">
        <f>B6</f>
        <v>Welkin</v>
      </c>
      <c r="C12" s="3"/>
      <c r="D12" s="37">
        <v>1</v>
      </c>
      <c r="E12" s="13">
        <f>D12*C11</f>
        <v>0.05</v>
      </c>
      <c r="F12" s="2"/>
      <c r="G12" s="14"/>
      <c r="H12" s="14"/>
      <c r="I12" s="3"/>
    </row>
    <row r="13" spans="2:9" ht="12.75" customHeight="1" x14ac:dyDescent="0.2">
      <c r="B13" s="22" t="str">
        <f>B7</f>
        <v>Jarvis/Josh/Keith</v>
      </c>
      <c r="C13" s="3"/>
      <c r="D13" s="37">
        <v>0</v>
      </c>
      <c r="E13" s="13">
        <f>D13*C11</f>
        <v>0</v>
      </c>
      <c r="F13" s="2"/>
      <c r="G13" s="14"/>
      <c r="H13" s="14"/>
      <c r="I13" s="3"/>
    </row>
    <row r="14" spans="2:9" ht="12.75" customHeight="1" x14ac:dyDescent="0.2">
      <c r="B14" s="22" t="str">
        <f>B8</f>
        <v>Powell/Won</v>
      </c>
      <c r="C14" s="3"/>
      <c r="D14" s="37">
        <v>0</v>
      </c>
      <c r="E14" s="13">
        <f>D14*C11</f>
        <v>0</v>
      </c>
      <c r="F14" s="2"/>
      <c r="G14" s="14"/>
      <c r="H14" s="14"/>
      <c r="I14" s="3"/>
    </row>
    <row r="15" spans="2:9" ht="12.75" customHeight="1" x14ac:dyDescent="0.2">
      <c r="B15" s="22" t="str">
        <f>B9</f>
        <v>REM</v>
      </c>
      <c r="C15" s="3"/>
      <c r="D15" s="37">
        <v>0</v>
      </c>
      <c r="E15" s="13">
        <f>D15*C11</f>
        <v>0</v>
      </c>
      <c r="F15" s="2"/>
      <c r="G15" s="14"/>
      <c r="H15" s="14"/>
      <c r="I15" s="3"/>
    </row>
    <row r="16" spans="2:9" ht="12.75" x14ac:dyDescent="0.2">
      <c r="B16" s="15" t="s">
        <v>4</v>
      </c>
      <c r="C16" s="3"/>
      <c r="D16" s="16">
        <f>SUM(D12:D15)</f>
        <v>1</v>
      </c>
      <c r="E16" s="13"/>
      <c r="F16" s="2"/>
      <c r="G16" s="14"/>
      <c r="H16" s="14"/>
      <c r="I16" s="3"/>
    </row>
    <row r="17" spans="2:9" ht="15" x14ac:dyDescent="0.2">
      <c r="B17" s="17" t="s">
        <v>6</v>
      </c>
      <c r="C17" s="37">
        <v>0.35</v>
      </c>
      <c r="D17" s="18"/>
      <c r="E17" s="19"/>
      <c r="F17" s="46" t="s">
        <v>15</v>
      </c>
      <c r="G17" s="21"/>
      <c r="H17" s="21"/>
      <c r="I17" s="21"/>
    </row>
    <row r="18" spans="2:9" ht="15" x14ac:dyDescent="0.2">
      <c r="B18" s="22" t="str">
        <f>B12</f>
        <v>Welkin</v>
      </c>
      <c r="C18" s="3"/>
      <c r="D18" s="37">
        <f>F18/$F$22</f>
        <v>0.15873015873015872</v>
      </c>
      <c r="E18" s="13">
        <f>D18*C17</f>
        <v>5.5555555555555546E-2</v>
      </c>
      <c r="F18" s="23">
        <v>1000000</v>
      </c>
      <c r="G18" s="14"/>
      <c r="H18" s="14"/>
      <c r="I18" s="3"/>
    </row>
    <row r="19" spans="2:9" ht="15" x14ac:dyDescent="0.2">
      <c r="B19" s="22" t="str">
        <f>B13</f>
        <v>Jarvis/Josh/Keith</v>
      </c>
      <c r="C19" s="3"/>
      <c r="D19" s="37">
        <f t="shared" ref="D19:D21" si="0">F19/$F$22</f>
        <v>0.15873015873015872</v>
      </c>
      <c r="E19" s="13">
        <f>D19*C17</f>
        <v>5.5555555555555546E-2</v>
      </c>
      <c r="F19" s="23">
        <v>1000000</v>
      </c>
      <c r="G19" s="14"/>
      <c r="H19" s="14"/>
      <c r="I19" s="3"/>
    </row>
    <row r="20" spans="2:9" ht="15" x14ac:dyDescent="0.2">
      <c r="B20" s="22" t="str">
        <f>B14</f>
        <v>Powell/Won</v>
      </c>
      <c r="C20" s="3"/>
      <c r="D20" s="37">
        <f t="shared" si="0"/>
        <v>7.9365079365079361E-2</v>
      </c>
      <c r="E20" s="13">
        <f>D20*C17</f>
        <v>2.7777777777777773E-2</v>
      </c>
      <c r="F20" s="23">
        <v>500000</v>
      </c>
      <c r="G20" s="14"/>
      <c r="H20" s="14"/>
      <c r="I20" s="3"/>
    </row>
    <row r="21" spans="2:9" ht="15" x14ac:dyDescent="0.2">
      <c r="B21" s="22" t="str">
        <f>B15</f>
        <v>REM</v>
      </c>
      <c r="C21" s="3"/>
      <c r="D21" s="37">
        <f t="shared" si="0"/>
        <v>0.60317460317460314</v>
      </c>
      <c r="E21" s="13">
        <f>D21*C17</f>
        <v>0.21111111111111108</v>
      </c>
      <c r="F21" s="23">
        <v>3800000</v>
      </c>
      <c r="G21" s="14"/>
      <c r="H21" s="14"/>
      <c r="I21" s="3"/>
    </row>
    <row r="22" spans="2:9" ht="12.75" x14ac:dyDescent="0.2">
      <c r="B22" s="15" t="s">
        <v>4</v>
      </c>
      <c r="C22" s="3"/>
      <c r="D22" s="16">
        <f>SUM(D18:D21)</f>
        <v>1</v>
      </c>
      <c r="E22" s="13"/>
      <c r="F22" s="24">
        <f>SUM(F18:F21)</f>
        <v>6300000</v>
      </c>
      <c r="G22" s="14"/>
      <c r="H22" s="14"/>
      <c r="I22" s="3"/>
    </row>
    <row r="23" spans="2:9" ht="15" x14ac:dyDescent="0.2">
      <c r="B23" s="17" t="s">
        <v>7</v>
      </c>
      <c r="C23" s="37">
        <v>0.1</v>
      </c>
      <c r="D23" s="25"/>
      <c r="E23" s="19"/>
      <c r="F23" s="20"/>
      <c r="G23" s="21"/>
      <c r="H23" s="21"/>
      <c r="I23" s="21"/>
    </row>
    <row r="24" spans="2:9" ht="15" x14ac:dyDescent="0.2">
      <c r="B24" s="22" t="str">
        <f>B12</f>
        <v>Welkin</v>
      </c>
      <c r="C24" s="3"/>
      <c r="D24" s="37">
        <v>0</v>
      </c>
      <c r="E24" s="13">
        <f>D24*C23</f>
        <v>0</v>
      </c>
      <c r="F24" s="2"/>
      <c r="G24" s="14"/>
      <c r="H24" s="14"/>
      <c r="I24" s="3"/>
    </row>
    <row r="25" spans="2:9" ht="12.75" customHeight="1" x14ac:dyDescent="0.2">
      <c r="B25" s="22" t="str">
        <f>B13</f>
        <v>Jarvis/Josh/Keith</v>
      </c>
      <c r="C25" s="3"/>
      <c r="D25" s="37">
        <v>1</v>
      </c>
      <c r="E25" s="13">
        <f>D25*C23</f>
        <v>0.1</v>
      </c>
      <c r="F25" s="2"/>
      <c r="G25" s="14"/>
      <c r="H25" s="14"/>
      <c r="I25" s="3"/>
    </row>
    <row r="26" spans="2:9" ht="12.75" customHeight="1" x14ac:dyDescent="0.2">
      <c r="B26" s="22" t="str">
        <f>B14</f>
        <v>Powell/Won</v>
      </c>
      <c r="C26" s="3"/>
      <c r="D26" s="37">
        <v>0</v>
      </c>
      <c r="E26" s="13">
        <f>D26*C23</f>
        <v>0</v>
      </c>
      <c r="F26" s="2"/>
      <c r="G26" s="14"/>
      <c r="H26" s="14"/>
      <c r="I26" s="3"/>
    </row>
    <row r="27" spans="2:9" ht="12.75" customHeight="1" x14ac:dyDescent="0.2">
      <c r="B27" s="22" t="str">
        <f>B15</f>
        <v>REM</v>
      </c>
      <c r="C27" s="3"/>
      <c r="D27" s="37">
        <v>0</v>
      </c>
      <c r="E27" s="13">
        <f>D27*C23</f>
        <v>0</v>
      </c>
      <c r="F27" s="2"/>
      <c r="G27" s="14"/>
      <c r="H27" s="14"/>
      <c r="I27" s="3"/>
    </row>
    <row r="28" spans="2:9" ht="12.75" x14ac:dyDescent="0.2">
      <c r="B28" s="15" t="s">
        <v>4</v>
      </c>
      <c r="C28" s="3"/>
      <c r="D28" s="16">
        <f>SUM(D24:D27)</f>
        <v>1</v>
      </c>
      <c r="E28" s="13"/>
      <c r="F28" s="2"/>
      <c r="G28" s="14"/>
      <c r="H28" s="14"/>
      <c r="I28" s="3"/>
    </row>
    <row r="29" spans="2:9" ht="15" x14ac:dyDescent="0.2">
      <c r="B29" s="17" t="s">
        <v>8</v>
      </c>
      <c r="C29" s="37">
        <v>0.4</v>
      </c>
      <c r="D29" s="25"/>
      <c r="E29" s="19"/>
      <c r="F29" s="20"/>
      <c r="G29" s="21"/>
      <c r="H29" s="21"/>
      <c r="I29" s="21"/>
    </row>
    <row r="30" spans="2:9" ht="15" x14ac:dyDescent="0.2">
      <c r="B30" s="22" t="str">
        <f>B24</f>
        <v>Welkin</v>
      </c>
      <c r="C30" s="3"/>
      <c r="D30" s="37">
        <v>0.1</v>
      </c>
      <c r="E30" s="13">
        <f>D30*C29</f>
        <v>4.0000000000000008E-2</v>
      </c>
      <c r="F30" s="2"/>
      <c r="G30" s="14"/>
      <c r="H30" s="14"/>
      <c r="I30" s="3"/>
    </row>
    <row r="31" spans="2:9" ht="12.75" customHeight="1" x14ac:dyDescent="0.2">
      <c r="B31" s="22" t="str">
        <f>B25</f>
        <v>Jarvis/Josh/Keith</v>
      </c>
      <c r="C31" s="3"/>
      <c r="D31" s="37">
        <v>0.1</v>
      </c>
      <c r="E31" s="13">
        <f>D31*C29</f>
        <v>4.0000000000000008E-2</v>
      </c>
      <c r="F31" s="2"/>
      <c r="G31" s="14"/>
      <c r="H31" s="14"/>
      <c r="I31" s="3"/>
    </row>
    <row r="32" spans="2:9" ht="12.75" customHeight="1" x14ac:dyDescent="0.2">
      <c r="B32" s="22" t="str">
        <f>B26</f>
        <v>Powell/Won</v>
      </c>
      <c r="C32" s="3"/>
      <c r="D32" s="37">
        <v>0.1</v>
      </c>
      <c r="E32" s="13">
        <f>D32*C29</f>
        <v>4.0000000000000008E-2</v>
      </c>
      <c r="F32" s="2"/>
      <c r="G32" s="14"/>
      <c r="H32" s="14"/>
      <c r="I32" s="3"/>
    </row>
    <row r="33" spans="2:16" ht="12.75" customHeight="1" x14ac:dyDescent="0.2">
      <c r="B33" s="22" t="str">
        <f>B27</f>
        <v>REM</v>
      </c>
      <c r="C33" s="3"/>
      <c r="D33" s="37">
        <v>0.7</v>
      </c>
      <c r="E33" s="13">
        <f>D33*C29</f>
        <v>0.27999999999999997</v>
      </c>
      <c r="F33" s="2"/>
      <c r="G33" s="14"/>
      <c r="H33" s="14"/>
      <c r="I33" s="3"/>
    </row>
    <row r="34" spans="2:16" ht="12.75" x14ac:dyDescent="0.2">
      <c r="B34" s="15" t="s">
        <v>4</v>
      </c>
      <c r="C34" s="3"/>
      <c r="D34" s="16">
        <f>SUM(D30:D33)</f>
        <v>1</v>
      </c>
      <c r="E34" s="13"/>
      <c r="F34" s="2"/>
      <c r="G34" s="14"/>
      <c r="H34" s="14" t="s">
        <v>23</v>
      </c>
      <c r="I34" s="3"/>
      <c r="J34" s="1" t="s">
        <v>24</v>
      </c>
      <c r="L34" s="54" t="s">
        <v>25</v>
      </c>
    </row>
    <row r="35" spans="2:16" x14ac:dyDescent="0.2">
      <c r="B35" s="26" t="s">
        <v>9</v>
      </c>
      <c r="C35" s="27">
        <f>SUM(C5:C34)</f>
        <v>1</v>
      </c>
      <c r="D35" s="28"/>
      <c r="E35" s="60">
        <f>SUM(E5:E34)</f>
        <v>1</v>
      </c>
      <c r="F35" s="29"/>
      <c r="G35" s="30"/>
      <c r="H35" s="49">
        <f>B49</f>
        <v>502500</v>
      </c>
      <c r="I35" s="30"/>
      <c r="J35" s="1">
        <f>50000</f>
        <v>50000</v>
      </c>
      <c r="L35" s="66">
        <v>2517000</v>
      </c>
      <c r="N35" s="61"/>
    </row>
    <row r="36" spans="2:16" x14ac:dyDescent="0.2">
      <c r="B36" s="31"/>
      <c r="C36" s="32"/>
      <c r="D36" s="33"/>
      <c r="E36" s="47" t="s">
        <v>2</v>
      </c>
      <c r="F36" s="34" t="s">
        <v>10</v>
      </c>
      <c r="G36" s="35"/>
      <c r="H36" s="50"/>
      <c r="I36" s="35"/>
    </row>
    <row r="37" spans="2:16" x14ac:dyDescent="0.2">
      <c r="B37" s="36" t="str">
        <f>B30</f>
        <v>Welkin</v>
      </c>
      <c r="C37" s="7"/>
      <c r="D37" s="56"/>
      <c r="E37" s="57">
        <f>E6+E12+E24+E30+E18</f>
        <v>0.19555555555555557</v>
      </c>
      <c r="F37" s="58">
        <f>F41*E37</f>
        <v>5.8666666666666679E-2</v>
      </c>
      <c r="G37" s="7"/>
      <c r="H37" s="51">
        <f>$H$35*E37</f>
        <v>98266.666666666672</v>
      </c>
      <c r="I37" s="7"/>
      <c r="J37" s="62">
        <f>$J$35*D30</f>
        <v>5000</v>
      </c>
      <c r="L37" s="53">
        <f>$L$35*E37</f>
        <v>492213.33333333337</v>
      </c>
      <c r="N37" s="53"/>
      <c r="P37" s="53"/>
    </row>
    <row r="38" spans="2:16" x14ac:dyDescent="0.2">
      <c r="B38" s="36" t="str">
        <f>B31</f>
        <v>Jarvis/Josh/Keith</v>
      </c>
      <c r="C38" s="7"/>
      <c r="D38" s="56"/>
      <c r="E38" s="57">
        <f>E31+E25+E19+E13+E7</f>
        <v>0.19555555555555557</v>
      </c>
      <c r="F38" s="58">
        <f>F41*E38</f>
        <v>5.8666666666666679E-2</v>
      </c>
      <c r="G38" s="7"/>
      <c r="H38" s="51">
        <f t="shared" ref="H38:H40" si="1">$H$35*E38</f>
        <v>98266.666666666672</v>
      </c>
      <c r="I38" s="7"/>
      <c r="J38" s="62">
        <f t="shared" ref="J38:J40" si="2">$J$35*D31</f>
        <v>5000</v>
      </c>
      <c r="L38" s="53">
        <f t="shared" ref="L38:L40" si="3">$L$35*E38</f>
        <v>492213.33333333337</v>
      </c>
      <c r="P38" s="53"/>
    </row>
    <row r="39" spans="2:16" x14ac:dyDescent="0.2">
      <c r="B39" s="36" t="str">
        <f>B32</f>
        <v>Powell/Won</v>
      </c>
      <c r="C39" s="7"/>
      <c r="D39" s="56"/>
      <c r="E39" s="57">
        <f>E8+E14+E26+E32+E20</f>
        <v>0.11777777777777779</v>
      </c>
      <c r="F39" s="58">
        <f>F41*E39</f>
        <v>3.5333333333333342E-2</v>
      </c>
      <c r="G39" s="7"/>
      <c r="H39" s="51">
        <f t="shared" si="1"/>
        <v>59183.333333333336</v>
      </c>
      <c r="I39" s="7"/>
      <c r="J39" s="62">
        <f t="shared" si="2"/>
        <v>5000</v>
      </c>
      <c r="L39" s="53">
        <f t="shared" si="3"/>
        <v>296446.66666666669</v>
      </c>
      <c r="N39" s="53"/>
      <c r="P39" s="53"/>
    </row>
    <row r="40" spans="2:16" x14ac:dyDescent="0.2">
      <c r="B40" s="36" t="str">
        <f>B33</f>
        <v>REM</v>
      </c>
      <c r="C40" s="7"/>
      <c r="D40" s="56"/>
      <c r="E40" s="57">
        <f>E9+E15+E27+E33+E21</f>
        <v>0.49111111111111105</v>
      </c>
      <c r="F40" s="58">
        <f>F41*E40</f>
        <v>0.14733333333333334</v>
      </c>
      <c r="G40" s="7"/>
      <c r="H40" s="51">
        <f t="shared" si="1"/>
        <v>246783.33333333331</v>
      </c>
      <c r="I40" s="7"/>
      <c r="J40" s="62">
        <f t="shared" si="2"/>
        <v>35000</v>
      </c>
      <c r="L40" s="53">
        <f t="shared" si="3"/>
        <v>1236126.6666666665</v>
      </c>
      <c r="P40" s="53"/>
    </row>
    <row r="41" spans="2:16" x14ac:dyDescent="0.2">
      <c r="B41" s="3"/>
      <c r="C41" s="3"/>
      <c r="D41" s="3"/>
      <c r="E41" s="55">
        <f>SUM(E37:E40)</f>
        <v>1</v>
      </c>
      <c r="F41" s="59">
        <f>D45</f>
        <v>0.30000000000000004</v>
      </c>
      <c r="G41" s="3"/>
      <c r="H41" s="52">
        <f>SUM(H37:H40)</f>
        <v>502500</v>
      </c>
      <c r="I41" s="3"/>
      <c r="J41" s="52">
        <f>SUM(J37:J40)</f>
        <v>50000</v>
      </c>
      <c r="L41" s="52">
        <f>SUM(L37:L40)</f>
        <v>2517000</v>
      </c>
      <c r="N41" s="53"/>
      <c r="P41" s="53"/>
    </row>
    <row r="42" spans="2:16" x14ac:dyDescent="0.2">
      <c r="B42" s="3"/>
      <c r="C42" s="3"/>
      <c r="D42" s="3"/>
      <c r="E42" s="3"/>
      <c r="F42" s="3"/>
      <c r="G42" s="3"/>
      <c r="H42" s="3"/>
      <c r="I42" s="3"/>
    </row>
    <row r="43" spans="2:16" x14ac:dyDescent="0.2">
      <c r="B43" s="39" t="s">
        <v>11</v>
      </c>
      <c r="C43" s="40"/>
      <c r="D43" s="40"/>
      <c r="E43" s="40"/>
      <c r="F43" s="41"/>
      <c r="G43" s="40"/>
      <c r="H43" s="40"/>
      <c r="I43" s="40"/>
    </row>
    <row r="44" spans="2:16" ht="15" x14ac:dyDescent="0.25">
      <c r="B44" s="42"/>
      <c r="C44" s="43" t="s">
        <v>12</v>
      </c>
      <c r="D44" s="38">
        <v>0.7</v>
      </c>
      <c r="E44" s="42"/>
      <c r="F44" s="42"/>
      <c r="G44" s="42"/>
      <c r="H44" s="42"/>
      <c r="I44" s="42"/>
    </row>
    <row r="45" spans="2:16" x14ac:dyDescent="0.2">
      <c r="B45" s="42"/>
      <c r="C45" s="43" t="s">
        <v>13</v>
      </c>
      <c r="D45" s="44">
        <f>D46-D44</f>
        <v>0.30000000000000004</v>
      </c>
      <c r="E45" s="42"/>
      <c r="F45" s="42"/>
      <c r="G45" s="42"/>
      <c r="H45" s="42"/>
      <c r="I45" s="42"/>
    </row>
    <row r="46" spans="2:16" x14ac:dyDescent="0.2">
      <c r="B46" s="42"/>
      <c r="C46" s="42"/>
      <c r="D46" s="45">
        <v>1</v>
      </c>
      <c r="E46" s="42"/>
      <c r="F46" s="42"/>
      <c r="G46" s="42"/>
      <c r="H46" s="42"/>
      <c r="I46" s="42"/>
    </row>
    <row r="49" spans="2:13" x14ac:dyDescent="0.2">
      <c r="B49" s="65">
        <v>502500</v>
      </c>
    </row>
    <row r="50" spans="2:13" x14ac:dyDescent="0.2">
      <c r="B50" s="65">
        <v>43246</v>
      </c>
      <c r="D50" s="65">
        <v>47751</v>
      </c>
      <c r="F50" s="65">
        <v>49646</v>
      </c>
      <c r="G50" s="65">
        <v>51613</v>
      </c>
      <c r="H50" s="65">
        <v>53161</v>
      </c>
      <c r="I50" s="65">
        <v>54756</v>
      </c>
      <c r="J50" s="65">
        <v>56399</v>
      </c>
      <c r="K50" s="65">
        <v>58091</v>
      </c>
      <c r="L50" s="65">
        <v>59833</v>
      </c>
      <c r="M50" s="65">
        <v>61628</v>
      </c>
    </row>
    <row r="51" spans="2:13" x14ac:dyDescent="0.2">
      <c r="B51" s="1" t="s">
        <v>22</v>
      </c>
      <c r="D51" s="65">
        <v>13882</v>
      </c>
      <c r="F51" s="65">
        <v>52487</v>
      </c>
      <c r="G51" s="65">
        <v>12325</v>
      </c>
      <c r="H51" s="65">
        <v>26724</v>
      </c>
      <c r="I51" s="65">
        <v>41578</v>
      </c>
      <c r="J51" s="65">
        <v>56900</v>
      </c>
      <c r="K51" s="65">
        <v>72707</v>
      </c>
      <c r="L51" s="65">
        <v>89011</v>
      </c>
      <c r="M51" s="65">
        <v>105828</v>
      </c>
    </row>
    <row r="52" spans="2:13" x14ac:dyDescent="0.2">
      <c r="B52" s="65">
        <v>545746</v>
      </c>
      <c r="D52" s="65">
        <v>61633</v>
      </c>
      <c r="F52" s="65">
        <v>102133</v>
      </c>
      <c r="G52" s="65">
        <v>63938</v>
      </c>
      <c r="H52" s="65">
        <v>79885</v>
      </c>
      <c r="I52" s="65">
        <v>96334</v>
      </c>
      <c r="J52" s="65">
        <v>113299</v>
      </c>
      <c r="K52" s="65">
        <v>130797</v>
      </c>
      <c r="L52" s="65">
        <v>148844</v>
      </c>
      <c r="M52" s="65">
        <v>167456</v>
      </c>
    </row>
    <row r="54" spans="2:13" x14ac:dyDescent="0.2">
      <c r="H54" s="65">
        <v>2412515</v>
      </c>
    </row>
    <row r="55" spans="2:13" x14ac:dyDescent="0.2">
      <c r="M55" s="65">
        <v>4031881</v>
      </c>
    </row>
  </sheetData>
  <mergeCells count="2">
    <mergeCell ref="B2:D2"/>
    <mergeCell ref="B1:I1"/>
  </mergeCells>
  <pageMargins left="0.28000000000000003" right="0.24" top="1" bottom="1" header="0.5" footer="0.5"/>
  <pageSetup scale="8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Returns</vt:lpstr>
      <vt:lpstr>Returns!Print_Area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Ritzenthaler</dc:creator>
  <cp:lastModifiedBy>Robert Ritzenthaler</cp:lastModifiedBy>
  <cp:lastPrinted>2018-08-15T00:40:12Z</cp:lastPrinted>
  <dcterms:created xsi:type="dcterms:W3CDTF">2017-06-30T01:20:55Z</dcterms:created>
  <dcterms:modified xsi:type="dcterms:W3CDTF">2018-12-21T22:08:28Z</dcterms:modified>
</cp:coreProperties>
</file>