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gedwards\AppData\Local\Box\Box for Office\15469620147\Temp\hgthba0p.whf\"/>
    </mc:Choice>
  </mc:AlternateContent>
  <xr:revisionPtr revIDLastSave="0" documentId="8_{510CFF96-3CD3-4843-A87B-B37D3972722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st of Turnover" sheetId="3" r:id="rId1"/>
    <sheet name="Turnover Cost Estimates" sheetId="5" r:id="rId2"/>
    <sheet name="Training Time" sheetId="6" r:id="rId3"/>
    <sheet name="Calculations" sheetId="7" r:id="rId4"/>
    <sheet name="Information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7" l="1"/>
  <c r="C26" i="7" s="1"/>
  <c r="F8" i="5"/>
  <c r="E8" i="5"/>
  <c r="D8" i="5"/>
  <c r="B18" i="3" l="1"/>
  <c r="C12" i="5"/>
  <c r="C13" i="5"/>
  <c r="E13" i="5" s="1"/>
  <c r="C14" i="5"/>
  <c r="C15" i="5"/>
  <c r="C11" i="5"/>
  <c r="B23" i="3"/>
  <c r="B25" i="3"/>
  <c r="B24" i="3"/>
  <c r="B22" i="3"/>
  <c r="B16" i="3"/>
  <c r="B15" i="3"/>
  <c r="B14" i="3"/>
  <c r="B13" i="3"/>
  <c r="B12" i="3"/>
  <c r="B11" i="3"/>
  <c r="B7" i="3"/>
  <c r="B6" i="3"/>
  <c r="B5" i="3"/>
  <c r="B8" i="3" l="1"/>
  <c r="E4" i="5"/>
  <c r="F4" i="5"/>
  <c r="E5" i="5"/>
  <c r="F5" i="5"/>
  <c r="F3" i="5"/>
  <c r="E3" i="5"/>
  <c r="B19" i="3" l="1"/>
  <c r="B26" i="3"/>
  <c r="B27" i="3" s="1"/>
  <c r="B31" i="3" s="1"/>
</calcChain>
</file>

<file path=xl/sharedStrings.xml><?xml version="1.0" encoding="utf-8"?>
<sst xmlns="http://schemas.openxmlformats.org/spreadsheetml/2006/main" count="163" uniqueCount="121">
  <si>
    <t>Employee Replacement Costs</t>
  </si>
  <si>
    <t>Total Cost</t>
  </si>
  <si>
    <t>The amount of money the company invested in toward the individual who left (e.g., training investments)</t>
  </si>
  <si>
    <t>Replacement Costs</t>
  </si>
  <si>
    <t>Time dedicated to sourcing candidates</t>
  </si>
  <si>
    <t>Onboarding expenses (e.g., training new hire, adapting socially, etc.)</t>
  </si>
  <si>
    <t>Total Costs:</t>
  </si>
  <si>
    <t>New Hire Costs</t>
  </si>
  <si>
    <t>Time dedicated for screening process and scheduling interviews</t>
  </si>
  <si>
    <t>Time dedicated toward core interview process</t>
  </si>
  <si>
    <t>Time dedicated for conducting reference checks</t>
  </si>
  <si>
    <t>Time dedicated toward notifying candidates who didn't get the position</t>
  </si>
  <si>
    <t xml:space="preserve">Subtotal: </t>
  </si>
  <si>
    <t>Direct Labor</t>
  </si>
  <si>
    <t>&lt; 3yrs</t>
  </si>
  <si>
    <t xml:space="preserve"> 3+ years</t>
  </si>
  <si>
    <t>Supervisor</t>
  </si>
  <si>
    <t>Manager</t>
  </si>
  <si>
    <t>VP &amp; C-level</t>
  </si>
  <si>
    <t>Yearly Salary</t>
  </si>
  <si>
    <t>Position</t>
  </si>
  <si>
    <t>Employee wage/salary who covers empty position</t>
  </si>
  <si>
    <t>Time dedicated for seperation &amp; exit interview process</t>
  </si>
  <si>
    <t>Cost of Turnover per Person</t>
  </si>
  <si>
    <t>Adversiting costs (if used)</t>
  </si>
  <si>
    <t>covered</t>
  </si>
  <si>
    <t>Hours per</t>
  </si>
  <si>
    <t>day</t>
  </si>
  <si>
    <t>Rate</t>
  </si>
  <si>
    <t>Days</t>
  </si>
  <si>
    <t>Hours</t>
  </si>
  <si>
    <t>Initial time processing paperwork, payroll, benefits for standard new hire process</t>
  </si>
  <si>
    <t>Orientation expenses- trainers &amp; paperwork</t>
  </si>
  <si>
    <t>Time dedicated, from team member(s) to train new hire ensuring capability of meeting expectations- OJT</t>
  </si>
  <si>
    <t>Hourly rate</t>
  </si>
  <si>
    <t>HR/Staff</t>
  </si>
  <si>
    <t>Salary + benefits</t>
  </si>
  <si>
    <t>Pre-assessment testing, drug screening, background check, etc.</t>
  </si>
  <si>
    <t>Pre-assessment testing, drug screening, background check etc. fees</t>
  </si>
  <si>
    <t>Employee wages/benefits during training</t>
  </si>
  <si>
    <t>Utilize client hourly wage, salary, and benefit value for calculation</t>
  </si>
  <si>
    <t>Hourly trainers-  $17.00/hour</t>
  </si>
  <si>
    <t>Number of employees quit/termed annually</t>
  </si>
  <si>
    <t>client data</t>
  </si>
  <si>
    <t>Wage/Benefit Hourly</t>
  </si>
  <si>
    <t>direct labor $13.00/hour</t>
  </si>
  <si>
    <t>Pre-Departure Costs</t>
  </si>
  <si>
    <t>Training Time</t>
  </si>
  <si>
    <t>6 months to Fully Proficient</t>
  </si>
  <si>
    <t>Month</t>
  </si>
  <si>
    <t>Avg.</t>
  </si>
  <si>
    <t>Time Training</t>
  </si>
  <si>
    <t>% proficient</t>
  </si>
  <si>
    <t>avg salary provided by client</t>
  </si>
  <si>
    <t>avg salary provided by client  (if needed)</t>
  </si>
  <si>
    <t>Hourly Trainers</t>
  </si>
  <si>
    <t>ER average contribution</t>
  </si>
  <si>
    <t>per Mo</t>
  </si>
  <si>
    <t>Per Yr</t>
  </si>
  <si>
    <t xml:space="preserve">Medical </t>
  </si>
  <si>
    <t xml:space="preserve"> $              822.42 </t>
  </si>
  <si>
    <t xml:space="preserve"> $               9,869.00 </t>
  </si>
  <si>
    <t xml:space="preserve"> Dental </t>
  </si>
  <si>
    <t xml:space="preserve"> $                 27.48 </t>
  </si>
  <si>
    <t xml:space="preserve"> $                   329.76 </t>
  </si>
  <si>
    <t xml:space="preserve"> Life </t>
  </si>
  <si>
    <t xml:space="preserve"> $                   4.37 </t>
  </si>
  <si>
    <t xml:space="preserve"> $                     52.44 </t>
  </si>
  <si>
    <t xml:space="preserve"> VIS </t>
  </si>
  <si>
    <t xml:space="preserve"> $                   1.51 </t>
  </si>
  <si>
    <t xml:space="preserve"> $                     18.12 </t>
  </si>
  <si>
    <t xml:space="preserve"> total </t>
  </si>
  <si>
    <t xml:space="preserve"> $              855.78 </t>
  </si>
  <si>
    <t>401K match</t>
  </si>
  <si>
    <t>of wages</t>
  </si>
  <si>
    <t>benefit value- provided by employer</t>
  </si>
  <si>
    <t>based on client current state</t>
  </si>
  <si>
    <t>cost provided by client</t>
  </si>
  <si>
    <t>cell C12</t>
  </si>
  <si>
    <t>with benefits</t>
  </si>
  <si>
    <t>Manager (if applicable)</t>
  </si>
  <si>
    <t>hours worked per year</t>
  </si>
  <si>
    <t>B12/2080</t>
  </si>
  <si>
    <t>B13/2080</t>
  </si>
  <si>
    <t>B14/2080</t>
  </si>
  <si>
    <t>B15/2080</t>
  </si>
  <si>
    <t>B16/2080</t>
  </si>
  <si>
    <t>B17/2080</t>
  </si>
  <si>
    <t>Separate from cell D23</t>
  </si>
  <si>
    <t>Can identify fixed and variable costs</t>
  </si>
  <si>
    <t>avg hourly wage provided by client*2080 hrs per year</t>
  </si>
  <si>
    <t>hourly wage (avg or target group provided by client) * 2080 hrs per year</t>
  </si>
  <si>
    <t>Direct Labor  (B3)</t>
  </si>
  <si>
    <t>Hourly Trainers (B4)</t>
  </si>
  <si>
    <t>HR/Staff (B5)</t>
  </si>
  <si>
    <t>Supervisor (B6)</t>
  </si>
  <si>
    <t>Annual Costs  $20,356 x number of employees quit/termed</t>
  </si>
  <si>
    <t>Hourly trainer hourly wage</t>
  </si>
  <si>
    <t>HR Staff salary</t>
  </si>
  <si>
    <t>Supervisor avg. salary</t>
  </si>
  <si>
    <t>Benefit value</t>
  </si>
  <si>
    <t>Seperation- exit interview, termination forms, payroll</t>
  </si>
  <si>
    <t>Orientation &amp; paperwork</t>
  </si>
  <si>
    <t>HR time    (hours)</t>
  </si>
  <si>
    <t>Turnover Calculator Information</t>
  </si>
  <si>
    <t>Direct Labor hourly wage  (new hire)</t>
  </si>
  <si>
    <t>Average time to fill the position (days)</t>
  </si>
  <si>
    <t>per hour</t>
  </si>
  <si>
    <t>annual salary</t>
  </si>
  <si>
    <t>Time dedicated toward notifying candidates who didn't get the job</t>
  </si>
  <si>
    <t>$</t>
  </si>
  <si>
    <t>Employee training  (days)</t>
  </si>
  <si>
    <t>cell B3 + C26</t>
  </si>
  <si>
    <t>cell B4 + C26</t>
  </si>
  <si>
    <t>cell B5 + C26</t>
  </si>
  <si>
    <t>cell B6 + C26</t>
  </si>
  <si>
    <t>cell B7 + C26</t>
  </si>
  <si>
    <t>cell B8 + C26</t>
  </si>
  <si>
    <t>HR staff cell C13</t>
  </si>
  <si>
    <t>avg. C12 &amp; C14</t>
  </si>
  <si>
    <t>cell C11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</si>
</sst>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3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64" fontId="3" fillId="3" borderId="1" xfId="1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42" fontId="3" fillId="0" borderId="0" xfId="0" applyNumberFormat="1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8" fontId="6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9" fontId="5" fillId="0" borderId="12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2" fillId="7" borderId="0" xfId="0" applyFont="1" applyFill="1"/>
    <xf numFmtId="165" fontId="3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3" borderId="0" xfId="0" applyFont="1" applyFill="1" applyBorder="1" applyAlignment="1">
      <alignment vertical="center" wrapText="1"/>
    </xf>
    <xf numFmtId="44" fontId="9" fillId="3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8" fontId="3" fillId="0" borderId="0" xfId="1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4" fontId="9" fillId="0" borderId="0" xfId="1" applyFont="1" applyFill="1" applyBorder="1" applyAlignment="1">
      <alignment vertical="center" wrapText="1"/>
    </xf>
    <xf numFmtId="0" fontId="2" fillId="0" borderId="0" xfId="0" applyFont="1" applyFill="1"/>
    <xf numFmtId="0" fontId="8" fillId="5" borderId="0" xfId="0" applyFont="1" applyFill="1" applyBorder="1" applyAlignment="1">
      <alignment vertical="center" wrapText="1"/>
    </xf>
    <xf numFmtId="44" fontId="8" fillId="5" borderId="0" xfId="1" applyFont="1" applyFill="1" applyBorder="1" applyAlignment="1">
      <alignment vertical="center" wrapText="1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/>
    </xf>
    <xf numFmtId="8" fontId="3" fillId="0" borderId="0" xfId="0" applyNumberFormat="1" applyFont="1" applyAlignment="1">
      <alignment horizontal="center"/>
    </xf>
    <xf numFmtId="8" fontId="3" fillId="0" borderId="0" xfId="0" applyNumberFormat="1" applyFont="1"/>
    <xf numFmtId="8" fontId="3" fillId="0" borderId="0" xfId="0" applyNumberFormat="1" applyFont="1" applyAlignment="1">
      <alignment horizontal="center" vertical="center"/>
    </xf>
    <xf numFmtId="0" fontId="3" fillId="0" borderId="0" xfId="0" applyFont="1" applyAlignment="1"/>
    <xf numFmtId="37" fontId="3" fillId="7" borderId="0" xfId="0" applyNumberFormat="1" applyFont="1" applyFill="1" applyAlignment="1">
      <alignment horizontal="center"/>
    </xf>
    <xf numFmtId="0" fontId="4" fillId="0" borderId="0" xfId="0" applyFont="1" applyBorder="1"/>
    <xf numFmtId="8" fontId="11" fillId="0" borderId="14" xfId="0" applyNumberFormat="1" applyFont="1" applyBorder="1"/>
    <xf numFmtId="165" fontId="5" fillId="0" borderId="10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vertical="top"/>
    </xf>
    <xf numFmtId="0" fontId="1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Fill="1" applyBorder="1"/>
    <xf numFmtId="0" fontId="1" fillId="4" borderId="0" xfId="0" applyNumberFormat="1" applyFont="1" applyFill="1" applyBorder="1" applyAlignment="1" applyProtection="1">
      <alignment horizontal="center" wrapText="1"/>
    </xf>
    <xf numFmtId="0" fontId="8" fillId="3" borderId="0" xfId="0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tabSelected="1" workbookViewId="0">
      <selection activeCell="G28" sqref="G28"/>
    </sheetView>
  </sheetViews>
  <sheetFormatPr defaultRowHeight="12.75" x14ac:dyDescent="0.2"/>
  <cols>
    <col min="1" max="1" width="67.42578125" style="16" customWidth="1"/>
    <col min="2" max="2" width="14.5703125" style="16" customWidth="1"/>
    <col min="3" max="3" width="4.140625" style="16" customWidth="1"/>
    <col min="4" max="16384" width="9.140625" style="16"/>
  </cols>
  <sheetData>
    <row r="1" spans="1:9" ht="20.25" x14ac:dyDescent="0.3">
      <c r="A1" s="70" t="s">
        <v>23</v>
      </c>
      <c r="B1" s="70"/>
      <c r="C1" s="70"/>
      <c r="D1" s="70"/>
      <c r="E1" s="70"/>
      <c r="F1" s="70"/>
    </row>
    <row r="2" spans="1:9" x14ac:dyDescent="0.2">
      <c r="D2" s="38" t="s">
        <v>76</v>
      </c>
      <c r="E2" s="38"/>
      <c r="F2" s="38"/>
    </row>
    <row r="3" spans="1:9" ht="24" customHeight="1" x14ac:dyDescent="0.2">
      <c r="A3" s="40" t="s">
        <v>0</v>
      </c>
      <c r="B3" s="40" t="s">
        <v>1</v>
      </c>
      <c r="D3" s="17" t="s">
        <v>29</v>
      </c>
      <c r="E3" s="17" t="s">
        <v>26</v>
      </c>
      <c r="F3" s="73" t="s">
        <v>44</v>
      </c>
      <c r="G3" s="73"/>
    </row>
    <row r="4" spans="1:9" ht="16.7" customHeight="1" x14ac:dyDescent="0.2">
      <c r="A4" s="71" t="s">
        <v>46</v>
      </c>
      <c r="B4" s="71"/>
      <c r="D4" s="8" t="s">
        <v>25</v>
      </c>
      <c r="E4" s="8" t="s">
        <v>27</v>
      </c>
      <c r="F4" s="8" t="s">
        <v>28</v>
      </c>
      <c r="G4" s="3"/>
      <c r="H4" s="3"/>
      <c r="I4" s="3"/>
    </row>
    <row r="5" spans="1:9" ht="14.25" x14ac:dyDescent="0.2">
      <c r="A5" s="41" t="s">
        <v>21</v>
      </c>
      <c r="B5" s="42">
        <f>D5*E5*F5</f>
        <v>1015.6</v>
      </c>
      <c r="D5" s="54">
        <v>10</v>
      </c>
      <c r="E5" s="54">
        <v>4</v>
      </c>
      <c r="F5" s="39">
        <v>25.39</v>
      </c>
      <c r="G5" s="3" t="s">
        <v>119</v>
      </c>
      <c r="H5" s="3"/>
      <c r="I5" s="3"/>
    </row>
    <row r="6" spans="1:9" ht="14.25" x14ac:dyDescent="0.2">
      <c r="A6" s="41" t="s">
        <v>22</v>
      </c>
      <c r="B6" s="42">
        <f>E6*F6</f>
        <v>24.04</v>
      </c>
      <c r="D6" s="54">
        <v>0</v>
      </c>
      <c r="E6" s="54">
        <v>1</v>
      </c>
      <c r="F6" s="39">
        <v>24.04</v>
      </c>
      <c r="G6" s="3" t="s">
        <v>118</v>
      </c>
      <c r="H6" s="3"/>
      <c r="I6" s="3"/>
    </row>
    <row r="7" spans="1:9" ht="28.5" x14ac:dyDescent="0.2">
      <c r="A7" s="41" t="s">
        <v>2</v>
      </c>
      <c r="B7" s="42">
        <f>D7*E7*F7</f>
        <v>11825.839999999998</v>
      </c>
      <c r="D7" s="54">
        <v>166</v>
      </c>
      <c r="E7" s="54">
        <v>4</v>
      </c>
      <c r="F7" s="39">
        <v>17.809999999999999</v>
      </c>
      <c r="G7" s="43" t="s">
        <v>120</v>
      </c>
      <c r="H7" s="3"/>
      <c r="I7" s="3"/>
    </row>
    <row r="8" spans="1:9" ht="14.25" x14ac:dyDescent="0.2">
      <c r="A8" s="44" t="s">
        <v>12</v>
      </c>
      <c r="B8" s="45">
        <f>SUM(B5:B7)</f>
        <v>12865.479999999998</v>
      </c>
      <c r="D8" s="3" t="s">
        <v>88</v>
      </c>
      <c r="E8" s="3"/>
      <c r="F8" s="3"/>
      <c r="H8" s="3"/>
      <c r="I8" s="3"/>
    </row>
    <row r="9" spans="1:9" ht="15" x14ac:dyDescent="0.2">
      <c r="A9" s="72" t="s">
        <v>3</v>
      </c>
      <c r="B9" s="72"/>
      <c r="D9" s="8"/>
      <c r="E9" s="74" t="s">
        <v>44</v>
      </c>
      <c r="F9" s="74"/>
      <c r="G9" s="3"/>
    </row>
    <row r="10" spans="1:9" ht="15" x14ac:dyDescent="0.2">
      <c r="A10" s="46" t="s">
        <v>24</v>
      </c>
      <c r="B10" s="47"/>
      <c r="D10" s="8" t="s">
        <v>30</v>
      </c>
      <c r="E10" s="8" t="s">
        <v>28</v>
      </c>
      <c r="F10" s="3"/>
      <c r="G10" s="3"/>
      <c r="H10" s="3"/>
      <c r="I10" s="3"/>
    </row>
    <row r="11" spans="1:9" ht="14.25" x14ac:dyDescent="0.2">
      <c r="A11" s="41" t="s">
        <v>4</v>
      </c>
      <c r="B11" s="42">
        <f t="shared" ref="B11:B16" si="0">D11*E11</f>
        <v>480.79999999999995</v>
      </c>
      <c r="D11" s="55">
        <v>20</v>
      </c>
      <c r="E11" s="56">
        <v>24.04</v>
      </c>
      <c r="F11" s="75" t="s">
        <v>118</v>
      </c>
      <c r="G11" s="75"/>
      <c r="H11" s="3"/>
      <c r="I11" s="3"/>
    </row>
    <row r="12" spans="1:9" ht="14.25" x14ac:dyDescent="0.2">
      <c r="A12" s="41" t="s">
        <v>8</v>
      </c>
      <c r="B12" s="42">
        <f t="shared" si="0"/>
        <v>721.19999999999993</v>
      </c>
      <c r="D12" s="55">
        <v>30</v>
      </c>
      <c r="E12" s="56">
        <v>24.04</v>
      </c>
      <c r="F12" s="75"/>
      <c r="G12" s="75"/>
      <c r="H12" s="3"/>
      <c r="I12" s="3"/>
    </row>
    <row r="13" spans="1:9" ht="14.25" x14ac:dyDescent="0.2">
      <c r="A13" s="41" t="s">
        <v>9</v>
      </c>
      <c r="B13" s="42">
        <f t="shared" si="0"/>
        <v>240.39999999999998</v>
      </c>
      <c r="D13" s="55">
        <v>10</v>
      </c>
      <c r="E13" s="56">
        <v>24.04</v>
      </c>
      <c r="F13" s="75"/>
      <c r="G13" s="75"/>
      <c r="H13" s="3"/>
      <c r="I13" s="3"/>
    </row>
    <row r="14" spans="1:9" ht="14.25" x14ac:dyDescent="0.2">
      <c r="A14" s="41" t="s">
        <v>10</v>
      </c>
      <c r="B14" s="42">
        <f t="shared" si="0"/>
        <v>240.39999999999998</v>
      </c>
      <c r="D14" s="55">
        <v>10</v>
      </c>
      <c r="E14" s="56">
        <v>24.04</v>
      </c>
      <c r="F14" s="75"/>
      <c r="G14" s="75"/>
      <c r="H14" s="3"/>
      <c r="I14" s="3"/>
    </row>
    <row r="15" spans="1:9" ht="15" customHeight="1" x14ac:dyDescent="0.2">
      <c r="A15" s="41" t="s">
        <v>11</v>
      </c>
      <c r="B15" s="42">
        <f t="shared" si="0"/>
        <v>72.12</v>
      </c>
      <c r="D15" s="55">
        <v>3</v>
      </c>
      <c r="E15" s="56">
        <v>24.04</v>
      </c>
      <c r="F15" s="75"/>
      <c r="G15" s="75"/>
      <c r="H15" s="3"/>
      <c r="I15" s="3"/>
    </row>
    <row r="16" spans="1:9" ht="14.25" x14ac:dyDescent="0.2">
      <c r="A16" s="41" t="s">
        <v>37</v>
      </c>
      <c r="B16" s="42">
        <f t="shared" si="0"/>
        <v>240.39999999999998</v>
      </c>
      <c r="D16" s="55">
        <v>10</v>
      </c>
      <c r="E16" s="56">
        <v>24.04</v>
      </c>
      <c r="F16" s="75"/>
      <c r="G16" s="75"/>
      <c r="H16" s="3"/>
      <c r="I16" s="3"/>
    </row>
    <row r="17" spans="1:9" ht="14.25" x14ac:dyDescent="0.2">
      <c r="A17" s="41" t="s">
        <v>38</v>
      </c>
      <c r="B17" s="48">
        <v>200</v>
      </c>
      <c r="D17" s="3"/>
      <c r="E17" s="57"/>
      <c r="F17" s="3" t="s">
        <v>77</v>
      </c>
      <c r="G17" s="3"/>
      <c r="H17" s="3"/>
      <c r="I17" s="3"/>
    </row>
    <row r="18" spans="1:9" ht="28.5" x14ac:dyDescent="0.2">
      <c r="A18" s="41" t="s">
        <v>31</v>
      </c>
      <c r="B18" s="42">
        <f>D18*E18</f>
        <v>120.19999999999999</v>
      </c>
      <c r="D18" s="54">
        <v>5</v>
      </c>
      <c r="E18" s="58">
        <v>24.04</v>
      </c>
      <c r="F18" s="43" t="s">
        <v>118</v>
      </c>
      <c r="G18" s="3"/>
      <c r="H18" s="3"/>
      <c r="I18" s="3"/>
    </row>
    <row r="19" spans="1:9" ht="14.25" x14ac:dyDescent="0.2">
      <c r="A19" s="44" t="s">
        <v>12</v>
      </c>
      <c r="B19" s="45">
        <f>SUM(B11:B18)</f>
        <v>2315.52</v>
      </c>
      <c r="D19" s="3"/>
      <c r="E19" s="3"/>
      <c r="F19" s="3"/>
      <c r="G19" s="3"/>
      <c r="H19" s="3"/>
      <c r="I19" s="3"/>
    </row>
    <row r="20" spans="1:9" ht="14.25" x14ac:dyDescent="0.2">
      <c r="A20" s="49"/>
      <c r="B20" s="50"/>
      <c r="C20" s="51"/>
      <c r="D20" s="3"/>
      <c r="E20" s="59" t="s">
        <v>44</v>
      </c>
      <c r="F20" s="59"/>
      <c r="G20" s="3"/>
      <c r="I20" s="3"/>
    </row>
    <row r="21" spans="1:9" ht="15" x14ac:dyDescent="0.2">
      <c r="A21" s="72" t="s">
        <v>7</v>
      </c>
      <c r="B21" s="72"/>
      <c r="D21" s="8" t="s">
        <v>30</v>
      </c>
      <c r="E21" s="8" t="s">
        <v>28</v>
      </c>
      <c r="F21" s="3"/>
      <c r="G21" s="3"/>
      <c r="H21" s="3"/>
      <c r="I21" s="3"/>
    </row>
    <row r="22" spans="1:9" ht="14.25" x14ac:dyDescent="0.2">
      <c r="A22" s="41" t="s">
        <v>32</v>
      </c>
      <c r="B22" s="42">
        <f>D22*E22</f>
        <v>240.39999999999998</v>
      </c>
      <c r="D22" s="54">
        <v>10</v>
      </c>
      <c r="E22" s="58">
        <v>24.04</v>
      </c>
      <c r="F22" s="43" t="s">
        <v>118</v>
      </c>
      <c r="G22" s="3"/>
      <c r="H22" s="3"/>
      <c r="I22" s="3"/>
    </row>
    <row r="23" spans="1:9" ht="14.25" x14ac:dyDescent="0.2">
      <c r="A23" s="41" t="s">
        <v>39</v>
      </c>
      <c r="B23" s="42">
        <f>D23*E23</f>
        <v>1424.8</v>
      </c>
      <c r="D23" s="54">
        <v>80</v>
      </c>
      <c r="E23" s="58">
        <v>17.809999999999999</v>
      </c>
      <c r="F23" s="3" t="s">
        <v>120</v>
      </c>
      <c r="G23" s="3"/>
      <c r="H23" s="3"/>
      <c r="I23" s="3"/>
    </row>
    <row r="24" spans="1:9" ht="14.25" x14ac:dyDescent="0.2">
      <c r="A24" s="41" t="s">
        <v>5</v>
      </c>
      <c r="B24" s="42">
        <f>D24*E24</f>
        <v>1755.2</v>
      </c>
      <c r="D24" s="54">
        <v>80</v>
      </c>
      <c r="E24" s="58">
        <v>21.94</v>
      </c>
      <c r="F24" s="3" t="s">
        <v>78</v>
      </c>
      <c r="G24" s="3"/>
      <c r="H24" s="3"/>
      <c r="I24" s="3"/>
    </row>
    <row r="25" spans="1:9" ht="28.5" x14ac:dyDescent="0.2">
      <c r="A25" s="41" t="s">
        <v>33</v>
      </c>
      <c r="B25" s="42">
        <f>D25*E25</f>
        <v>1755.2</v>
      </c>
      <c r="D25" s="54">
        <v>80</v>
      </c>
      <c r="E25" s="58">
        <v>21.94</v>
      </c>
      <c r="F25" s="3" t="s">
        <v>78</v>
      </c>
      <c r="G25" s="3"/>
      <c r="H25" s="3"/>
      <c r="I25" s="3"/>
    </row>
    <row r="26" spans="1:9" ht="14.25" x14ac:dyDescent="0.2">
      <c r="A26" s="44" t="s">
        <v>12</v>
      </c>
      <c r="B26" s="45">
        <f>SUM(B22:B25)</f>
        <v>5175.5999999999995</v>
      </c>
      <c r="D26" s="3"/>
      <c r="E26" s="3"/>
      <c r="F26" s="3"/>
      <c r="G26" s="3"/>
      <c r="H26" s="3"/>
      <c r="I26" s="3"/>
    </row>
    <row r="27" spans="1:9" ht="15" x14ac:dyDescent="0.2">
      <c r="A27" s="52" t="s">
        <v>6</v>
      </c>
      <c r="B27" s="53">
        <f>SUM(B8,B19,B26)</f>
        <v>20356.599999999999</v>
      </c>
      <c r="D27" s="3"/>
      <c r="E27" s="3"/>
      <c r="F27" s="3"/>
      <c r="G27" s="3"/>
      <c r="H27" s="3"/>
      <c r="I27" s="3"/>
    </row>
    <row r="28" spans="1:9" ht="14.25" x14ac:dyDescent="0.2">
      <c r="D28" s="3"/>
      <c r="E28" s="3"/>
      <c r="F28" s="3"/>
      <c r="G28" s="3"/>
      <c r="H28" s="3"/>
      <c r="I28" s="3"/>
    </row>
    <row r="30" spans="1:9" ht="14.25" x14ac:dyDescent="0.2">
      <c r="A30" s="14" t="s">
        <v>42</v>
      </c>
      <c r="B30" s="60">
        <v>96</v>
      </c>
      <c r="C30" s="3" t="s">
        <v>43</v>
      </c>
      <c r="D30" s="3"/>
    </row>
    <row r="31" spans="1:9" ht="14.25" x14ac:dyDescent="0.2">
      <c r="A31" s="14" t="s">
        <v>96</v>
      </c>
      <c r="B31" s="15">
        <f>B27*B30</f>
        <v>1954233.5999999999</v>
      </c>
    </row>
  </sheetData>
  <mergeCells count="7">
    <mergeCell ref="A1:F1"/>
    <mergeCell ref="A4:B4"/>
    <mergeCell ref="A9:B9"/>
    <mergeCell ref="A21:B21"/>
    <mergeCell ref="F3:G3"/>
    <mergeCell ref="E9:F9"/>
    <mergeCell ref="F11:G16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1"/>
  <sheetViews>
    <sheetView workbookViewId="0">
      <selection activeCell="C23" sqref="C23"/>
    </sheetView>
  </sheetViews>
  <sheetFormatPr defaultRowHeight="14.25" x14ac:dyDescent="0.2"/>
  <cols>
    <col min="1" max="1" width="22.7109375" style="3" customWidth="1"/>
    <col min="2" max="2" width="19.85546875" style="3" customWidth="1"/>
    <col min="3" max="3" width="16.85546875" style="7" customWidth="1"/>
    <col min="4" max="4" width="16.140625" style="7" customWidth="1"/>
    <col min="5" max="5" width="14" style="7" customWidth="1"/>
    <col min="6" max="6" width="12.140625" style="7" customWidth="1"/>
    <col min="7" max="16384" width="9.140625" style="3"/>
  </cols>
  <sheetData>
    <row r="2" spans="1:6" ht="27" customHeight="1" x14ac:dyDescent="0.2">
      <c r="A2" s="1" t="s">
        <v>20</v>
      </c>
      <c r="B2" s="2" t="s">
        <v>19</v>
      </c>
      <c r="C2" s="2" t="s">
        <v>14</v>
      </c>
      <c r="D2" s="2" t="s">
        <v>15</v>
      </c>
      <c r="E2" s="2" t="s">
        <v>14</v>
      </c>
      <c r="F2" s="2" t="s">
        <v>15</v>
      </c>
    </row>
    <row r="3" spans="1:6" ht="27" customHeight="1" x14ac:dyDescent="0.2">
      <c r="A3" s="1" t="s">
        <v>13</v>
      </c>
      <c r="B3" s="4">
        <v>27040</v>
      </c>
      <c r="C3" s="5">
        <v>0.15</v>
      </c>
      <c r="D3" s="5">
        <v>0.25</v>
      </c>
      <c r="E3" s="6">
        <f>B3*C3</f>
        <v>4056</v>
      </c>
      <c r="F3" s="6">
        <f>B3*D3</f>
        <v>6760</v>
      </c>
    </row>
    <row r="4" spans="1:6" ht="27" customHeight="1" x14ac:dyDescent="0.2">
      <c r="A4" s="1" t="s">
        <v>16</v>
      </c>
      <c r="B4" s="4">
        <v>45000</v>
      </c>
      <c r="C4" s="5">
        <v>0.25</v>
      </c>
      <c r="D4" s="5">
        <v>0.35</v>
      </c>
      <c r="E4" s="6">
        <f t="shared" ref="E4:E5" si="0">B4*C4</f>
        <v>11250</v>
      </c>
      <c r="F4" s="6">
        <f t="shared" ref="F4:F5" si="1">B4*D4</f>
        <v>15749.999999999998</v>
      </c>
    </row>
    <row r="5" spans="1:6" ht="27" customHeight="1" x14ac:dyDescent="0.2">
      <c r="A5" s="1" t="s">
        <v>80</v>
      </c>
      <c r="B5" s="4">
        <v>55000</v>
      </c>
      <c r="C5" s="5">
        <v>0.4</v>
      </c>
      <c r="D5" s="5">
        <v>0.5</v>
      </c>
      <c r="E5" s="6">
        <f t="shared" si="0"/>
        <v>22000</v>
      </c>
      <c r="F5" s="6">
        <f t="shared" si="1"/>
        <v>27500</v>
      </c>
    </row>
    <row r="7" spans="1:6" x14ac:dyDescent="0.2">
      <c r="B7" s="3" t="s">
        <v>45</v>
      </c>
      <c r="D7" s="7" t="s">
        <v>41</v>
      </c>
      <c r="F7" s="43" t="s">
        <v>79</v>
      </c>
    </row>
    <row r="8" spans="1:6" x14ac:dyDescent="0.2">
      <c r="D8" s="11">
        <f>17*40*52</f>
        <v>35360</v>
      </c>
      <c r="E8" s="11">
        <f>D8+E9</f>
        <v>45629.32</v>
      </c>
      <c r="F8" s="39">
        <f>E8/52/40</f>
        <v>21.937173076923077</v>
      </c>
    </row>
    <row r="9" spans="1:6" x14ac:dyDescent="0.2">
      <c r="B9" s="8"/>
      <c r="E9" s="7">
        <v>10269.32</v>
      </c>
    </row>
    <row r="10" spans="1:6" x14ac:dyDescent="0.2">
      <c r="B10" s="8" t="s">
        <v>36</v>
      </c>
      <c r="C10" s="7" t="s">
        <v>34</v>
      </c>
    </row>
    <row r="11" spans="1:6" ht="27" customHeight="1" x14ac:dyDescent="0.2">
      <c r="A11" s="1" t="s">
        <v>13</v>
      </c>
      <c r="B11" s="4">
        <v>37040</v>
      </c>
      <c r="C11" s="9">
        <f>B11/2080</f>
        <v>17.807692307692307</v>
      </c>
      <c r="E11" s="39"/>
    </row>
    <row r="12" spans="1:6" ht="27" customHeight="1" x14ac:dyDescent="0.2">
      <c r="A12" s="1" t="s">
        <v>35</v>
      </c>
      <c r="B12" s="4">
        <v>50000</v>
      </c>
      <c r="C12" s="9">
        <f t="shared" ref="C12:C15" si="2">B12/2080</f>
        <v>24.03846153846154</v>
      </c>
    </row>
    <row r="13" spans="1:6" ht="27" customHeight="1" x14ac:dyDescent="0.2">
      <c r="A13" s="1" t="s">
        <v>16</v>
      </c>
      <c r="B13" s="4">
        <v>60000</v>
      </c>
      <c r="C13" s="9">
        <f t="shared" si="2"/>
        <v>28.846153846153847</v>
      </c>
      <c r="E13" s="39">
        <f>(F8+C13)/2</f>
        <v>25.391663461538464</v>
      </c>
    </row>
    <row r="14" spans="1:6" ht="27" customHeight="1" x14ac:dyDescent="0.2">
      <c r="A14" s="1" t="s">
        <v>17</v>
      </c>
      <c r="B14" s="4">
        <v>70000</v>
      </c>
      <c r="C14" s="9">
        <f t="shared" si="2"/>
        <v>33.653846153846153</v>
      </c>
    </row>
    <row r="15" spans="1:6" ht="27" customHeight="1" x14ac:dyDescent="0.2">
      <c r="A15" s="1" t="s">
        <v>18</v>
      </c>
      <c r="B15" s="4">
        <v>140000</v>
      </c>
      <c r="C15" s="9">
        <f t="shared" si="2"/>
        <v>67.307692307692307</v>
      </c>
    </row>
    <row r="18" spans="1:3" x14ac:dyDescent="0.2">
      <c r="A18" s="10" t="s">
        <v>40</v>
      </c>
    </row>
    <row r="19" spans="1:3" x14ac:dyDescent="0.2">
      <c r="C19" s="11"/>
    </row>
    <row r="21" spans="1:3" x14ac:dyDescent="0.2">
      <c r="B21" s="12"/>
      <c r="C21" s="1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E950-DED7-4C54-AAAA-52D9ACE0D374}">
  <dimension ref="A3:H8"/>
  <sheetViews>
    <sheetView workbookViewId="0">
      <selection activeCell="A3" sqref="A3:A4"/>
    </sheetView>
  </sheetViews>
  <sheetFormatPr defaultRowHeight="12.75" x14ac:dyDescent="0.2"/>
  <cols>
    <col min="1" max="1" width="16.28515625" customWidth="1"/>
  </cols>
  <sheetData>
    <row r="3" spans="1:8" ht="15" x14ac:dyDescent="0.2">
      <c r="A3" s="18" t="s">
        <v>47</v>
      </c>
      <c r="B3" s="18"/>
      <c r="C3" s="18"/>
      <c r="D3" s="18"/>
      <c r="E3" s="18"/>
      <c r="F3" s="18"/>
      <c r="G3" s="18"/>
      <c r="H3" s="18"/>
    </row>
    <row r="4" spans="1:8" ht="15" x14ac:dyDescent="0.2">
      <c r="A4" s="18" t="s">
        <v>48</v>
      </c>
      <c r="B4" s="18"/>
      <c r="C4" s="18"/>
      <c r="D4" s="18"/>
      <c r="E4" s="18"/>
      <c r="F4" s="18"/>
      <c r="G4" s="18"/>
      <c r="H4" s="18"/>
    </row>
    <row r="5" spans="1:8" ht="15" x14ac:dyDescent="0.2">
      <c r="A5" s="18"/>
      <c r="B5" s="18"/>
      <c r="C5" s="18"/>
      <c r="D5" s="18"/>
      <c r="E5" s="18"/>
      <c r="F5" s="18"/>
      <c r="G5" s="18"/>
      <c r="H5" s="18"/>
    </row>
    <row r="6" spans="1:8" ht="15" x14ac:dyDescent="0.2">
      <c r="A6" s="19" t="s">
        <v>49</v>
      </c>
      <c r="B6" s="20">
        <v>1</v>
      </c>
      <c r="C6" s="20">
        <v>2</v>
      </c>
      <c r="D6" s="20">
        <v>3</v>
      </c>
      <c r="E6" s="20">
        <v>4</v>
      </c>
      <c r="F6" s="20">
        <v>5</v>
      </c>
      <c r="G6" s="20">
        <v>6</v>
      </c>
      <c r="H6" s="20" t="s">
        <v>50</v>
      </c>
    </row>
    <row r="7" spans="1:8" ht="15" x14ac:dyDescent="0.2">
      <c r="A7" s="21" t="s">
        <v>51</v>
      </c>
      <c r="B7" s="76">
        <v>1</v>
      </c>
      <c r="C7" s="76">
        <v>0.8</v>
      </c>
      <c r="D7" s="76">
        <v>0.6</v>
      </c>
      <c r="E7" s="76">
        <v>0.4</v>
      </c>
      <c r="F7" s="76">
        <v>0.2</v>
      </c>
      <c r="G7" s="76">
        <v>0.1</v>
      </c>
      <c r="H7" s="76">
        <v>0.52</v>
      </c>
    </row>
    <row r="8" spans="1:8" ht="15" x14ac:dyDescent="0.2">
      <c r="A8" s="22" t="s">
        <v>52</v>
      </c>
      <c r="B8" s="76"/>
      <c r="C8" s="76"/>
      <c r="D8" s="76"/>
      <c r="E8" s="76"/>
      <c r="F8" s="76"/>
      <c r="G8" s="76"/>
      <c r="H8" s="76"/>
    </row>
  </sheetData>
  <mergeCells count="7">
    <mergeCell ref="H7:H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0D7D-22DA-4C73-AAEC-FAE3E6CE181D}">
  <dimension ref="A2:F35"/>
  <sheetViews>
    <sheetView workbookViewId="0">
      <selection activeCell="H15" sqref="H15"/>
    </sheetView>
  </sheetViews>
  <sheetFormatPr defaultRowHeight="15" x14ac:dyDescent="0.2"/>
  <cols>
    <col min="1" max="1" width="20.85546875" style="18" customWidth="1"/>
    <col min="2" max="2" width="18.42578125" style="18" customWidth="1"/>
    <col min="3" max="3" width="12.42578125" style="18" customWidth="1"/>
    <col min="4" max="16384" width="9.140625" style="18"/>
  </cols>
  <sheetData>
    <row r="2" spans="1:3" x14ac:dyDescent="0.2">
      <c r="A2" s="23" t="s">
        <v>20</v>
      </c>
      <c r="B2" s="24" t="s">
        <v>19</v>
      </c>
    </row>
    <row r="3" spans="1:3" x14ac:dyDescent="0.2">
      <c r="A3" s="23" t="s">
        <v>92</v>
      </c>
      <c r="B3" s="25" t="s">
        <v>91</v>
      </c>
    </row>
    <row r="4" spans="1:3" x14ac:dyDescent="0.2">
      <c r="A4" s="19" t="s">
        <v>93</v>
      </c>
      <c r="B4" s="25" t="s">
        <v>90</v>
      </c>
    </row>
    <row r="5" spans="1:3" x14ac:dyDescent="0.2">
      <c r="A5" s="23" t="s">
        <v>94</v>
      </c>
      <c r="B5" s="25" t="s">
        <v>53</v>
      </c>
    </row>
    <row r="6" spans="1:3" x14ac:dyDescent="0.2">
      <c r="A6" s="23" t="s">
        <v>95</v>
      </c>
      <c r="B6" s="25" t="s">
        <v>53</v>
      </c>
    </row>
    <row r="7" spans="1:3" x14ac:dyDescent="0.2">
      <c r="A7" s="23" t="s">
        <v>17</v>
      </c>
      <c r="B7" s="25" t="s">
        <v>53</v>
      </c>
    </row>
    <row r="8" spans="1:3" x14ac:dyDescent="0.2">
      <c r="A8" s="23" t="s">
        <v>18</v>
      </c>
      <c r="B8" s="25" t="s">
        <v>54</v>
      </c>
    </row>
    <row r="10" spans="1:3" x14ac:dyDescent="0.2">
      <c r="A10" s="3"/>
      <c r="B10" s="8" t="s">
        <v>36</v>
      </c>
      <c r="C10" s="26" t="s">
        <v>34</v>
      </c>
    </row>
    <row r="11" spans="1:3" x14ac:dyDescent="0.2">
      <c r="A11" s="1" t="s">
        <v>13</v>
      </c>
      <c r="B11" s="4" t="s">
        <v>112</v>
      </c>
      <c r="C11" s="9" t="s">
        <v>82</v>
      </c>
    </row>
    <row r="12" spans="1:3" x14ac:dyDescent="0.2">
      <c r="A12" s="19" t="s">
        <v>55</v>
      </c>
      <c r="B12" s="4" t="s">
        <v>113</v>
      </c>
      <c r="C12" s="9" t="s">
        <v>83</v>
      </c>
    </row>
    <row r="13" spans="1:3" x14ac:dyDescent="0.2">
      <c r="A13" s="1" t="s">
        <v>35</v>
      </c>
      <c r="B13" s="4" t="s">
        <v>114</v>
      </c>
      <c r="C13" s="9" t="s">
        <v>84</v>
      </c>
    </row>
    <row r="14" spans="1:3" x14ac:dyDescent="0.2">
      <c r="A14" s="1" t="s">
        <v>16</v>
      </c>
      <c r="B14" s="4" t="s">
        <v>115</v>
      </c>
      <c r="C14" s="9" t="s">
        <v>85</v>
      </c>
    </row>
    <row r="15" spans="1:3" x14ac:dyDescent="0.2">
      <c r="A15" s="1" t="s">
        <v>17</v>
      </c>
      <c r="B15" s="4" t="s">
        <v>116</v>
      </c>
      <c r="C15" s="9" t="s">
        <v>86</v>
      </c>
    </row>
    <row r="16" spans="1:3" x14ac:dyDescent="0.2">
      <c r="A16" s="1" t="s">
        <v>18</v>
      </c>
      <c r="B16" s="4" t="s">
        <v>117</v>
      </c>
      <c r="C16" s="9" t="s">
        <v>87</v>
      </c>
    </row>
    <row r="18" spans="1:5" x14ac:dyDescent="0.2">
      <c r="A18" s="26" t="s">
        <v>75</v>
      </c>
      <c r="B18" s="7"/>
      <c r="C18" s="3"/>
    </row>
    <row r="19" spans="1:5" ht="15.75" thickBot="1" x14ac:dyDescent="0.25">
      <c r="A19" s="27"/>
      <c r="B19" s="77" t="s">
        <v>56</v>
      </c>
      <c r="C19" s="78"/>
    </row>
    <row r="20" spans="1:5" ht="15.75" thickBot="1" x14ac:dyDescent="0.25">
      <c r="A20" s="28"/>
      <c r="B20" s="29" t="s">
        <v>57</v>
      </c>
      <c r="C20" s="30" t="s">
        <v>58</v>
      </c>
    </row>
    <row r="21" spans="1:5" ht="15.75" thickBot="1" x14ac:dyDescent="0.25">
      <c r="A21" s="31" t="s">
        <v>59</v>
      </c>
      <c r="B21" s="29" t="s">
        <v>60</v>
      </c>
      <c r="C21" s="63" t="s">
        <v>61</v>
      </c>
    </row>
    <row r="22" spans="1:5" ht="15.75" thickBot="1" x14ac:dyDescent="0.25">
      <c r="A22" s="31" t="s">
        <v>62</v>
      </c>
      <c r="B22" s="29" t="s">
        <v>63</v>
      </c>
      <c r="C22" s="63" t="s">
        <v>64</v>
      </c>
    </row>
    <row r="23" spans="1:5" ht="15.75" thickBot="1" x14ac:dyDescent="0.25">
      <c r="A23" s="31" t="s">
        <v>65</v>
      </c>
      <c r="B23" s="29" t="s">
        <v>66</v>
      </c>
      <c r="C23" s="63" t="s">
        <v>67</v>
      </c>
    </row>
    <row r="24" spans="1:5" ht="15.75" thickBot="1" x14ac:dyDescent="0.25">
      <c r="A24" s="31" t="s">
        <v>68</v>
      </c>
      <c r="B24" s="29" t="s">
        <v>69</v>
      </c>
      <c r="C24" s="63" t="s">
        <v>70</v>
      </c>
    </row>
    <row r="25" spans="1:5" ht="15.75" thickBot="1" x14ac:dyDescent="0.25">
      <c r="A25" s="32" t="s">
        <v>71</v>
      </c>
      <c r="B25" s="33" t="s">
        <v>72</v>
      </c>
      <c r="C25" s="34">
        <v>10269.32</v>
      </c>
    </row>
    <row r="26" spans="1:5" ht="16.5" thickBot="1" x14ac:dyDescent="0.3">
      <c r="A26" s="28"/>
      <c r="B26" s="64"/>
      <c r="C26" s="62">
        <f>C25/E29</f>
        <v>4.9371730769230764</v>
      </c>
      <c r="D26" s="69"/>
    </row>
    <row r="27" spans="1:5" x14ac:dyDescent="0.2">
      <c r="A27" s="35" t="s">
        <v>73</v>
      </c>
      <c r="B27" s="36">
        <v>0.04</v>
      </c>
      <c r="C27" s="37" t="s">
        <v>74</v>
      </c>
    </row>
    <row r="29" spans="1:5" x14ac:dyDescent="0.2">
      <c r="E29" s="18">
        <f>40*52</f>
        <v>2080</v>
      </c>
    </row>
    <row r="30" spans="1:5" x14ac:dyDescent="0.2">
      <c r="A30" s="18" t="s">
        <v>89</v>
      </c>
      <c r="E30" s="18" t="s">
        <v>81</v>
      </c>
    </row>
    <row r="35" spans="6:6" x14ac:dyDescent="0.2">
      <c r="F35" s="61"/>
    </row>
  </sheetData>
  <mergeCells count="1">
    <mergeCell ref="B19:C19"/>
  </mergeCells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2745-7316-4DE9-BEA7-E323C142E74C}">
  <dimension ref="A2:E27"/>
  <sheetViews>
    <sheetView workbookViewId="0">
      <selection activeCell="D26" sqref="D26"/>
    </sheetView>
  </sheetViews>
  <sheetFormatPr defaultRowHeight="15" x14ac:dyDescent="0.2"/>
  <cols>
    <col min="1" max="1" width="41.85546875" style="18" customWidth="1"/>
    <col min="2" max="2" width="11" style="18" customWidth="1"/>
    <col min="3" max="3" width="16.42578125" style="18" customWidth="1"/>
    <col min="4" max="16384" width="9.140625" style="18"/>
  </cols>
  <sheetData>
    <row r="2" spans="1:5" ht="15.75" x14ac:dyDescent="0.25">
      <c r="A2" s="65" t="s">
        <v>104</v>
      </c>
    </row>
    <row r="3" spans="1:5" x14ac:dyDescent="0.2">
      <c r="A3" s="18" t="s">
        <v>105</v>
      </c>
      <c r="B3" s="19"/>
      <c r="C3" s="18" t="s">
        <v>107</v>
      </c>
    </row>
    <row r="4" spans="1:5" x14ac:dyDescent="0.2">
      <c r="A4" s="18" t="s">
        <v>97</v>
      </c>
      <c r="B4" s="19"/>
      <c r="C4" s="18" t="s">
        <v>107</v>
      </c>
    </row>
    <row r="5" spans="1:5" x14ac:dyDescent="0.2">
      <c r="A5" s="18" t="s">
        <v>98</v>
      </c>
      <c r="B5" s="19"/>
      <c r="C5" s="18" t="s">
        <v>108</v>
      </c>
    </row>
    <row r="6" spans="1:5" x14ac:dyDescent="0.2">
      <c r="A6" s="18" t="s">
        <v>99</v>
      </c>
      <c r="B6" s="19"/>
      <c r="C6" s="18" t="s">
        <v>108</v>
      </c>
    </row>
    <row r="8" spans="1:5" x14ac:dyDescent="0.2">
      <c r="A8" s="18" t="s">
        <v>100</v>
      </c>
      <c r="B8" s="19"/>
    </row>
    <row r="10" spans="1:5" x14ac:dyDescent="0.2">
      <c r="A10" s="18" t="s">
        <v>106</v>
      </c>
    </row>
    <row r="11" spans="1:5" x14ac:dyDescent="0.2">
      <c r="A11" s="18" t="s">
        <v>103</v>
      </c>
    </row>
    <row r="12" spans="1:5" x14ac:dyDescent="0.2">
      <c r="A12" s="18" t="s">
        <v>101</v>
      </c>
    </row>
    <row r="13" spans="1:5" ht="15" customHeight="1" x14ac:dyDescent="0.2">
      <c r="A13" s="68" t="s">
        <v>4</v>
      </c>
    </row>
    <row r="14" spans="1:5" ht="15" customHeight="1" x14ac:dyDescent="0.2">
      <c r="A14" s="79" t="s">
        <v>8</v>
      </c>
      <c r="B14" s="79"/>
      <c r="C14" s="79"/>
      <c r="D14" s="79"/>
      <c r="E14" s="79"/>
    </row>
    <row r="15" spans="1:5" ht="15" customHeight="1" x14ac:dyDescent="0.2">
      <c r="A15" s="79" t="s">
        <v>9</v>
      </c>
      <c r="B15" s="79"/>
      <c r="C15" s="79"/>
      <c r="D15" s="79"/>
      <c r="E15" s="66"/>
    </row>
    <row r="16" spans="1:5" ht="15" customHeight="1" x14ac:dyDescent="0.2">
      <c r="A16" s="79" t="s">
        <v>10</v>
      </c>
      <c r="B16" s="79"/>
      <c r="C16" s="79"/>
      <c r="D16" s="66"/>
      <c r="E16" s="66"/>
    </row>
    <row r="17" spans="1:4" ht="15" customHeight="1" x14ac:dyDescent="0.2">
      <c r="A17" s="79" t="s">
        <v>109</v>
      </c>
      <c r="B17" s="79"/>
      <c r="C17" s="79"/>
    </row>
    <row r="18" spans="1:4" ht="15" customHeight="1" x14ac:dyDescent="0.2">
      <c r="A18" s="79" t="s">
        <v>37</v>
      </c>
      <c r="B18" s="79"/>
      <c r="C18" s="79"/>
    </row>
    <row r="19" spans="1:4" ht="15" customHeight="1" x14ac:dyDescent="0.2">
      <c r="A19" s="79" t="s">
        <v>38</v>
      </c>
      <c r="B19" s="79"/>
      <c r="C19" s="79"/>
      <c r="D19" s="18" t="s">
        <v>110</v>
      </c>
    </row>
    <row r="20" spans="1:4" ht="15" customHeight="1" x14ac:dyDescent="0.2">
      <c r="A20" s="79" t="s">
        <v>31</v>
      </c>
      <c r="B20" s="79"/>
      <c r="C20" s="79"/>
    </row>
    <row r="21" spans="1:4" x14ac:dyDescent="0.2">
      <c r="A21" s="18" t="s">
        <v>102</v>
      </c>
    </row>
    <row r="22" spans="1:4" x14ac:dyDescent="0.2">
      <c r="A22" s="67" t="s">
        <v>24</v>
      </c>
      <c r="B22" s="18" t="s">
        <v>110</v>
      </c>
    </row>
    <row r="25" spans="1:4" ht="15" customHeight="1" x14ac:dyDescent="0.2">
      <c r="A25" s="68" t="s">
        <v>111</v>
      </c>
    </row>
    <row r="26" spans="1:4" ht="30" x14ac:dyDescent="0.2">
      <c r="A26" s="68" t="s">
        <v>5</v>
      </c>
    </row>
    <row r="27" spans="1:4" ht="45" x14ac:dyDescent="0.2">
      <c r="A27" s="68" t="s">
        <v>33</v>
      </c>
    </row>
  </sheetData>
  <mergeCells count="7">
    <mergeCell ref="A20:C20"/>
    <mergeCell ref="A14:E14"/>
    <mergeCell ref="A15:D15"/>
    <mergeCell ref="A16:C16"/>
    <mergeCell ref="A17:C17"/>
    <mergeCell ref="A18:C18"/>
    <mergeCell ref="A19:C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774CC2397FA4482C6A81CCAD77235" ma:contentTypeVersion="6" ma:contentTypeDescription="Create a new document." ma:contentTypeScope="" ma:versionID="3203e80bbf045574afa90dc443d6f36f">
  <xsd:schema xmlns:xsd="http://www.w3.org/2001/XMLSchema" xmlns:xs="http://www.w3.org/2001/XMLSchema" xmlns:p="http://schemas.microsoft.com/office/2006/metadata/properties" xmlns:ns1="http://schemas.microsoft.com/sharepoint/v3" xmlns:ns2="9e35c72e-853b-4481-acd9-8b56c994845b" xmlns:ns3="511efe6e-5714-4295-aa3f-8c8f10cd3753" targetNamespace="http://schemas.microsoft.com/office/2006/metadata/properties" ma:root="true" ma:fieldsID="1e32094d58892605fc06e9812a1b1428" ns1:_="" ns2:_="" ns3:_="">
    <xsd:import namespace="http://schemas.microsoft.com/sharepoint/v3"/>
    <xsd:import namespace="9e35c72e-853b-4481-acd9-8b56c994845b"/>
    <xsd:import namespace="511efe6e-5714-4295-aa3f-8c8f10cd375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TaxKeywordTaxHTField" minOccurs="0"/>
                <xsd:element ref="ns2:TaxCatchAll" minOccurs="0"/>
                <xsd:element ref="ns3:SHRMCoreIsTool" minOccurs="0"/>
                <xsd:element ref="ns3:SHRMCoreMembersOn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5c72e-853b-4481-acd9-8b56c994845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34ac6ce0-1bc1-4c00-9ac6-5299b43f4132}" ma:internalName="TaxCatchAll" ma:showField="CatchAllData" ma:web="9e35c72e-853b-4481-acd9-8b56c99484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efe6e-5714-4295-aa3f-8c8f10cd3753" elementFormDefault="qualified">
    <xsd:import namespace="http://schemas.microsoft.com/office/2006/documentManagement/types"/>
    <xsd:import namespace="http://schemas.microsoft.com/office/infopath/2007/PartnerControls"/>
    <xsd:element name="SHRMCoreIsTool" ma:index="16" nillable="true" ma:displayName="Is Tool" ma:internalName="SHRMCoreIsTool">
      <xsd:simpleType>
        <xsd:restriction base="dms:Boolean"/>
      </xsd:simpleType>
    </xsd:element>
    <xsd:element name="SHRMCoreMembersOnly" ma:index="17" nillable="true" ma:displayName="Members Only" ma:internalName="SHRMCoreMembersOnl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9e35c72e-853b-4481-acd9-8b56c994845b">
      <Terms xmlns="http://schemas.microsoft.com/office/infopath/2007/PartnerControls"/>
    </TaxKeywordTaxHTField>
    <TaxCatchAll xmlns="9e35c72e-853b-4481-acd9-8b56c994845b"/>
    <PublishingExpirationDate xmlns="http://schemas.microsoft.com/sharepoint/v3" xsi:nil="true"/>
    <PublishingStartDate xmlns="http://schemas.microsoft.com/sharepoint/v3" xsi:nil="true"/>
    <SHRMCoreMembersOnly xmlns="511efe6e-5714-4295-aa3f-8c8f10cd3753">true</SHRMCoreMembersOnly>
    <SHRMCoreIsTool xmlns="511efe6e-5714-4295-aa3f-8c8f10cd3753">true</SHRMCoreIsTool>
    <_dlc_DocId xmlns="9e35c72e-853b-4481-acd9-8b56c994845b">UC5APVKEY7YA-282198670-154</_dlc_DocId>
    <_dlc_DocIdUrl xmlns="9e35c72e-853b-4481-acd9-8b56c994845b">
      <Url>https://edit.shrm.org/ResourcesAndTools/tools-and-samples/hr-forms/_layouts/15/DocIdRedir.aspx?ID=UC5APVKEY7YA-282198670-154</Url>
      <Description>UC5APVKEY7YA-282198670-154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CD2A6-ADEA-40B3-8161-079615F6B80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0FB4EF5-20AA-4A1A-80E0-F5E254BA3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35c72e-853b-4481-acd9-8b56c994845b"/>
    <ds:schemaRef ds:uri="511efe6e-5714-4295-aa3f-8c8f10cd3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A28582-DA0B-441E-A538-FAA41758F9AF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11efe6e-5714-4295-aa3f-8c8f10cd3753"/>
    <ds:schemaRef ds:uri="http://purl.org/dc/elements/1.1/"/>
    <ds:schemaRef ds:uri="http://schemas.microsoft.com/sharepoint/v3"/>
    <ds:schemaRef ds:uri="9e35c72e-853b-4481-acd9-8b56c994845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04AC083-AB4E-4528-A5B7-3E1CA7139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Cost of Turnover</vt:lpstr>
      <vt:lpstr>Turnover Cost Estimates</vt:lpstr>
      <vt:lpstr>Training Time</vt:lpstr>
      <vt:lpstr>Calculations</vt:lpstr>
      <vt:lpstr>Information</vt:lpstr>
    </vt:vector>
  </TitlesOfParts>
  <Company>shrm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Dlacy</dc:creator>
  <cp:lastModifiedBy>Glenn Edwards</cp:lastModifiedBy>
  <cp:lastPrinted>2021-07-02T17:42:45Z</cp:lastPrinted>
  <dcterms:created xsi:type="dcterms:W3CDTF">2004-02-29T18:14:05Z</dcterms:created>
  <dcterms:modified xsi:type="dcterms:W3CDTF">2021-07-08T20:36:21Z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0x0101009EA774CC2397FA4482C6A81CCAD77235</vt:lpwstr>
  </property>
  <property fmtid="{D5CDD505-2E9C-101B-9397-08002B2CF9AE}" pid="3" name="TaxKeyword">
    <vt:lpwstr/>
  </property>
  <property fmtid="{D5CDD505-2E9C-101B-9397-08002B2CF9AE}" pid="4" name="_dlc_DocIdItemGuid">
    <vt:lpwstr>84af9d98-0dfc-4e33-aa49-cc11fe95a8a8</vt:lpwstr>
  </property>
</Properties>
</file>